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
  </bookViews>
  <sheets>
    <sheet name="2024年度统筹整合财政涉农资金项目明细表 " sheetId="6" r:id="rId1"/>
    <sheet name="恒口示范区2024年度统筹整合使用财政涉农资金明细表" sheetId="7" r:id="rId2"/>
  </sheets>
  <definedNames>
    <definedName name="_xlnm._FilterDatabase" localSheetId="0" hidden="1">'2024年度统筹整合财政涉农资金项目明细表 '!$A$1:$Y$228</definedName>
    <definedName name="_xlnm.Print_Titles" localSheetId="0">'2024年度统筹整合财政涉农资金项目明细表 '!$3:6</definedName>
    <definedName name="_xlnm.Print_Titles" localSheetId="1">恒口示范区2024年度统筹整合使用财政涉农资金明细表!$2:$4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<sst xmlns="http://schemas.openxmlformats.org/spreadsheetml/2006/main" count="1828" uniqueCount="662">
  <si>
    <t>恒口示范区2024年度统筹整合财政涉农资金项目明细表</t>
  </si>
  <si>
    <t>单位：万元</t>
  </si>
  <si>
    <t>项目类型</t>
  </si>
  <si>
    <t>项目名称</t>
  </si>
  <si>
    <t>项目内容及建设规模</t>
  </si>
  <si>
    <t>建设
期限   （起止时间）</t>
  </si>
  <si>
    <t>绩效目标</t>
  </si>
  <si>
    <t>项目个数</t>
  </si>
  <si>
    <t>项目实施地点</t>
  </si>
  <si>
    <t>脱贫村（是/否）</t>
  </si>
  <si>
    <t>省级重点帮扶镇（是/否）</t>
  </si>
  <si>
    <t>省级重点帮扶村（是/否）</t>
  </si>
  <si>
    <t>直接受益脱贫人口（含监测对象）</t>
  </si>
  <si>
    <t>受益总人口</t>
  </si>
  <si>
    <t>资金投入（万元）</t>
  </si>
  <si>
    <t>项目
实施
单位</t>
  </si>
  <si>
    <t>行业主管部门</t>
  </si>
  <si>
    <t>财政资金支持环节</t>
  </si>
  <si>
    <t>合计</t>
  </si>
  <si>
    <t>衔接资金</t>
  </si>
  <si>
    <t>其他整合资金</t>
  </si>
  <si>
    <t>镇</t>
  </si>
  <si>
    <t>村</t>
  </si>
  <si>
    <t>户数</t>
  </si>
  <si>
    <t>人数</t>
  </si>
  <si>
    <t>小计</t>
  </si>
  <si>
    <t>中央</t>
  </si>
  <si>
    <t>省级</t>
  </si>
  <si>
    <t>市级</t>
  </si>
  <si>
    <t>县级</t>
  </si>
  <si>
    <t>总 计</t>
  </si>
  <si>
    <t>一、产业发展</t>
  </si>
  <si>
    <t>1.生产项目</t>
  </si>
  <si>
    <t>①种植业基地(种植业)</t>
  </si>
  <si>
    <t>②养殖业基地（养殖业）</t>
  </si>
  <si>
    <t>③水产养殖业发展</t>
  </si>
  <si>
    <t>④林草基地建设</t>
  </si>
  <si>
    <t>⑤休闲农业与乡村旅游</t>
  </si>
  <si>
    <t>⑥光伏电站建设</t>
  </si>
  <si>
    <t>2.加工流通项目</t>
  </si>
  <si>
    <t>①农产品仓储保鲜冷链基础设施建设</t>
  </si>
  <si>
    <t>②加工业</t>
  </si>
  <si>
    <t>③市场建设和农村物流</t>
  </si>
  <si>
    <t>④品牌打造和展销平台</t>
  </si>
  <si>
    <t>3.配套设施项目</t>
  </si>
  <si>
    <t>①小型农田水利设施及产业配套基础设建设</t>
  </si>
  <si>
    <t>②产业园（区）</t>
  </si>
  <si>
    <t>2024年市级航母和市级现代农业园区奖补项目</t>
  </si>
  <si>
    <t>对于2023年底认定的2个市级航母园区、3个市级现代农业园区和2022年认定的1个市级航母和1个市级园区，2024年拟认定的2个区级航母示范园区，5个区级航母园区，8个区级现代农业园区。根据安康市《现代农业园区认定管理办法》及恒口示范区《现代农业园区认定管理办法》予以奖补。奖补标准：被评为市级现代农业园区奖补50万元，被评为市级航母示范园区奖补60万元，被评为区级航母示范园区奖补10万元，被评为区级航母园区奖补8万元，被评为区级现代农业园区奖补5万元。市级航母园区共奖补180万元；市级现代农业园区共奖补200万元，区级航母示范园区共奖补20万元，区级航母园区共奖补40万元，区级现代农业园区共奖补40万元。</t>
  </si>
  <si>
    <t>2024年1月-12月</t>
  </si>
  <si>
    <t>对经营主体进行补助，推进园区加快发展，提升园区通过土地流转、带动务工、收益分红等带农效果，使农户达到增收的目标。预计奖补园区数22个。各经营主体带动农户须在20户以上，带动三类户的比例不得低于全村三类户总数的30%。预计带动受益农户500户，其中脱贫户260户；受益农户及脱贫户平均每户每年增收1000元以上；受益农业主体满意度91%以上。</t>
  </si>
  <si>
    <t>恒口示范区</t>
  </si>
  <si>
    <t>否</t>
  </si>
  <si>
    <t>农技中心</t>
  </si>
  <si>
    <t>产业奖补</t>
  </si>
  <si>
    <t>4.产业服务支撑项目</t>
  </si>
  <si>
    <t>①智慧农业</t>
  </si>
  <si>
    <t>②科技服务</t>
  </si>
  <si>
    <t>③人才培养</t>
  </si>
  <si>
    <t>④农业社会化服务</t>
  </si>
  <si>
    <t>5.金融保险配套项目</t>
  </si>
  <si>
    <t>①小额贷款贴息</t>
  </si>
  <si>
    <t>2024年脱贫人口小额信贷贷款贴息</t>
  </si>
  <si>
    <t>为669户2887万元小额贷款进行贴息</t>
  </si>
  <si>
    <t>2024年3月至2024年10月</t>
  </si>
  <si>
    <t>对于脱贫户及三类户符合“小额信贷”贴息条件的贷款户进行贴息，推动自主产业发展，达到增收的目标；脱贫户贷款申请满足率100%；脱贫户获得贷款金额4161.55万元；带动增加脱贫户经济收入（总收入）户均3000元以上；小额贷款还款率99%以上；小额信贷贴息利率100%；受益脱贫户数669户；受益脱贫户满意度91%</t>
  </si>
  <si>
    <t>巩固衔接办</t>
  </si>
  <si>
    <t>补贴到户</t>
  </si>
  <si>
    <t>②小额信贷风险补偿金</t>
  </si>
  <si>
    <t>③新型经营主体贷款贴息</t>
  </si>
  <si>
    <t>④其他</t>
  </si>
  <si>
    <t>2024年互助资金协会占用费补贴</t>
  </si>
  <si>
    <t>为193户脱贫户250万元扶贫互助协会贷款，按照收取占用费进行补贴。</t>
  </si>
  <si>
    <t>对于脱贫户及三类户符合“互助协会”占用费补贴条件的贷款户进行占用费补贴，推动自主产业发展，达到增收的目标；脱贫户贷款申请满足率100%；脱贫户获得贷款金额482.5万元；扶贫互助协会还款率99%以上；受益脱贫户数193户；受益脱贫户满意度92%</t>
  </si>
  <si>
    <t>6.高质量庭院经济</t>
  </si>
  <si>
    <t>①庭院特色种植</t>
  </si>
  <si>
    <t>2024年大道村庭院经济示范户创建奖补项目</t>
  </si>
  <si>
    <t>对大道村2户进行人居环境提升改造，利用房前屋后的闲置土地，发展种植、养殖、家庭作坊、家庭商贸等产业的，达到示范户创建标准，经验收合格后，按照《安康市恒口示范区庭院经济示范户奖补实施方案》给予一次性奖补。</t>
  </si>
  <si>
    <t>打造2户庭院经济示范户；项目完成合格率100%；项目资金拨付及时率100%；受益脱贫户及三类户2户8人；户均年增收3000元以上；受益脱贫户及边缘户人口满意度91%</t>
  </si>
  <si>
    <t>大道村</t>
  </si>
  <si>
    <t>是</t>
  </si>
  <si>
    <t>2024年大坡村庭院经济示范户创建奖补项目</t>
  </si>
  <si>
    <t>对大坡村26户进行人居环境提升改造，利用房前屋后的闲置土地，发展种植、养殖、家庭作坊、家庭商贸等产业的，达到示范户创建标准，经验收合格后，按照《安康市恒口示范区庭院经济示范户奖补实施方案》给予一次性奖补。</t>
  </si>
  <si>
    <t>打造26户庭院经济示范户；项目完成合格率100%；项目资金拨付及时率100%；受益脱贫户及三类户26户73人；户均年增收3000元以上；受益脱贫户及边缘户人口满意度91%</t>
  </si>
  <si>
    <t>大坡村</t>
  </si>
  <si>
    <t>2024年恒大村庭院经济示范户创建奖补项目</t>
  </si>
  <si>
    <t>对恒大村42户进行人居环境提升改造，利用房前屋后的闲置土地，发展种植、养殖、家庭作坊、家庭商贸等产业的，达到示范户创建标准，经验收合格后，按照《安康市恒口示范区庭院经济示范户奖补实施方案》给予一次性奖补。</t>
  </si>
  <si>
    <t>打造42户庭院经济示范户；项目完成合格率100%；项目资金拨付及时率100%；受益脱贫户及三类户42户179人；户均年增收3000元以上；受益脱贫户及边缘户人口满意度91%</t>
  </si>
  <si>
    <t>恒大村</t>
  </si>
  <si>
    <t>2024年华洲村庭院经济示范户创建奖补项目</t>
  </si>
  <si>
    <t>对华洲村54户进行人居环境提升改造，利用房前屋后的闲置土地，发展种植、养殖、家庭作坊、家庭商贸等产业的，达到示范户创建标准，经验收合格后，按照《安康市恒口示范区庭院经济示范户奖补实施方案》给予一次性奖补。</t>
  </si>
  <si>
    <t>打造54户庭院经济示范户；项目完成合格率100%；项目资金拨付及时率100%；受益脱贫户及三类户54户177人；户均年增收3000元以上；受益脱贫户及边缘户人口满意度91%</t>
  </si>
  <si>
    <t>华洲村</t>
  </si>
  <si>
    <t>2024年老湾村庭院经济示范户创建奖补项目</t>
  </si>
  <si>
    <t>对老湾村30户进行人居环境提升改造，利用房前屋后的闲置土地，发展种植、养殖、家庭作坊、家庭商贸等产业的，达到示范户创建标准，经验收合格后，按照《安康市恒口示范区庭院经济示范户奖补实施方案》给予一次性奖补。</t>
  </si>
  <si>
    <t>打造30户庭院经济示范户；项目完成合格率100%；项目资金拨付及时率100%；受益脱贫户及三类户30户120人；户均年增收3000元以上；受益脱贫户及边缘户人口满意度91%</t>
  </si>
  <si>
    <t>老湾村</t>
  </si>
  <si>
    <t>2024年龙兴村庭院经济示范户创建奖补项目</t>
  </si>
  <si>
    <t>对龙兴村8户进行人居环境提升改造，利用房前屋后的闲置土地，发展种植、养殖、家庭作坊、家庭商贸等产业的，达到示范户创建标准，经验收合格后，按照《安康市恒口示范区庭院经济示范户奖补实施方案》给予一次性奖补。</t>
  </si>
  <si>
    <t>打造8户庭院经济示范户；项目完成合格率100%；项目资金拨付及时率100%；受益脱贫户及三类户8户24人；户均年增收3000元以上；受益脱贫户及边缘户人口满意度91%</t>
  </si>
  <si>
    <t>龙兴村</t>
  </si>
  <si>
    <t>2024年马鞍村庭院经济示范户创建奖补项目</t>
  </si>
  <si>
    <t>对马鞍村73户进行人居环境提升改造，利用房前屋后的闲置土地，发展种植、养殖、家庭作坊、家庭商贸等产业的，达到示范户创建标准，经验收合格后，按照《安康市恒口示范区庭院经济示范户奖补实施方案》给予一次性奖补。</t>
  </si>
  <si>
    <t>打造73户庭院经济示范户；项目完成合格率100%；项目资金拨付及时率100%；受益脱贫户及三类户73户306人；户均年增收3000元以上；受益脱贫户及边缘户人口满意度91%</t>
  </si>
  <si>
    <t>马鞍村</t>
  </si>
  <si>
    <t>2024年民兴村庭院经济示范户创建奖补项目</t>
  </si>
  <si>
    <t>对民兴村28户进行人居环境提升改造，利用房前屋后的闲置土地，发展种植、养殖、家庭作坊、家庭商贸等产业的，达到示范户创建标准，经验收合格后，按照《安康市恒口示范区庭院经济示范户奖补实施方案》给予一次性奖补。</t>
  </si>
  <si>
    <t>打造28户庭院经济示范户；项目完成合格率100%；项目资金拨付及时率100%；受益脱贫户及三类户28户96人；户均年增收3000元以上；受益脱贫户及边缘户人口满意度91%</t>
  </si>
  <si>
    <t>民兴村</t>
  </si>
  <si>
    <t>2024年南月村庭院经济示范户创建奖补项目</t>
  </si>
  <si>
    <t>对南月村63户进行人居环境提升改造，利用房前屋后的闲置土地，发展种植、养殖、家庭作坊、家庭商贸等产业的，达到示范户创建标准，经验收合格后，按照《安康市恒口示范区庭院经济示范户奖补实施方案》给予一次性奖补。</t>
  </si>
  <si>
    <t>打造63户庭院经济示范户；项目完成合格率100%；项目资金拨付及时率100%；受益脱贫户及三类户63户229人；户均年增收3000元以上；受益脱贫户及边缘户人口满意度91%</t>
  </si>
  <si>
    <t>南月村</t>
  </si>
  <si>
    <t>2024年棋盘村庭院经济示范户创建奖补项目</t>
  </si>
  <si>
    <t>对棋盘村62户进行人居环境提升改造，利用房前屋后的闲置土地，发展种植、养殖、家庭作坊、家庭商贸等产业的，达到示范户创建标准，经验收合格后，按照《安康市恒口示范区庭院经济示范户奖补实施方案》给予一次性奖补。</t>
  </si>
  <si>
    <t>打造62户庭院经济示范户；项目完成合格率100%；项目资金拨付及时率100%；受益脱贫户及三类户62户259人；户均年增收3000元以上；受益脱贫户及边缘户人口满意度91%</t>
  </si>
  <si>
    <t>棋盘村</t>
  </si>
  <si>
    <t>2024年清泉村庭院经济示范户创建奖补项目</t>
  </si>
  <si>
    <t>对清泉村31户进行人居环境提升改造，利用房前屋后的闲置土地，发展种植、养殖、家庭作坊、家庭商贸等产业的，达到示范户创建标准，经验收合格后，按照《安康市恒口示范区庭院经济示范户奖补实施方案》给予一次性奖补。</t>
  </si>
  <si>
    <t>打造31户庭院经济示范户；项目完成合格率100%；项目资金拨付及时率100%；受益脱贫户及三类户31户104人；户均年增收3000元以上；受益脱贫户及边缘户人口满意度91%</t>
  </si>
  <si>
    <t>清泉村</t>
  </si>
  <si>
    <t>2024年三合村庭院经济示范户创建奖补项目</t>
  </si>
  <si>
    <t>对三合村33户进行人居环境提升改造，利用房前屋后的闲置土地，发展种植、养殖、家庭作坊、家庭商贸等产业的，达到示范户创建标准，经验收合格后，按照《安康市恒口示范区庭院经济示范户奖补实施方案》给予一次性奖补。</t>
  </si>
  <si>
    <t>打造33户庭院经济示范户；项目完成合格率100%；项目资金拨付及时率100%；受益脱贫户及三类户33户145人；户均年增收3000元以上；受益脱贫户及边缘户人口满意度91%</t>
  </si>
  <si>
    <t>三合村</t>
  </si>
  <si>
    <t>2024年三里社区庭院经济示范户创建奖补项目</t>
  </si>
  <si>
    <t>对三里社区71户进行人居环境提升改造，利用房前屋后的闲置土地，发展种植、养殖、家庭作坊、家庭商贸等产业的，达到示范户创建标准，经验收合格后，按照《安康市恒口示范区庭院经济示范户奖补实施方案》给予一次性奖补。</t>
  </si>
  <si>
    <t>打造71户庭院经济示范户；项目完成合格率100%；项目资金拨付及时率100%；受益脱贫户及三类户71户296人；户均年增收3000元以上；受益脱贫户及边缘户人口满意度91%</t>
  </si>
  <si>
    <t>三里社区</t>
  </si>
  <si>
    <t>2024年水利村庭院经济示范户创建奖补项目</t>
  </si>
  <si>
    <t>对水利村83户进行人居环境提升改造，利用房前屋后的闲置土地，发展种植、养殖、家庭作坊、家庭商贸等产业的，达到示范户创建标准，经验收合格后，按照《安康市恒口示范区庭院经济示范户奖补实施方案》给予一次性奖补。</t>
  </si>
  <si>
    <t>打造83户庭院经济示范户；项目完成合格率100%；项目资金拨付及时率100%；受益脱贫户及三类户83户297人；户均年增收3000元以上；受益脱贫户及边缘户人口满意度91%</t>
  </si>
  <si>
    <t>水利村</t>
  </si>
  <si>
    <t>2024年唐岭村庭院经济示范户创建奖补项目</t>
  </si>
  <si>
    <t>对唐岭村55户进行人居环境提升改造，利用房前屋后的闲置土地，发展种植、养殖、家庭作坊、家庭商贸等产业的，达到示范户创建标准，经验收合格后，按照《安康市恒口示范区庭院经济示范户奖补实施方案》给予一次性奖补。</t>
  </si>
  <si>
    <t>打造55户庭院经济示范户；项目完成合格率100%；项目资金拨付及时率100%；受益脱贫户及三类户55户188人；户均年增收3000元以上；受益脱贫户及边缘户人口满意度91%</t>
  </si>
  <si>
    <t>唐岭村</t>
  </si>
  <si>
    <t>2024年五星村庭院经济示范户创建奖补项目</t>
  </si>
  <si>
    <t>对五星村4户进行人居环境提升改造，利用房前屋后的闲置土地，发展种植、养殖、家庭作坊、家庭商贸等产业的，达到示范户创建标准，经验收合格后，按照《安康市恒口示范区庭院经济示范户奖补实施方案》给予一次性奖补。</t>
  </si>
  <si>
    <t>打造4户庭院经济示范户；项目完成合格率100%；项目资金拨付及时率100%；受益脱贫户及三类户4户14人；户均年增收3000元以上；受益脱贫户及边缘户人口满意度91%</t>
  </si>
  <si>
    <t>五星村</t>
  </si>
  <si>
    <t>2024年谢牌沟村庭院经济示范户创建奖补项目</t>
  </si>
  <si>
    <t>对谢牌沟村2户进行人居环境提升改造，利用房前屋后的闲置土地，发展种植、养殖、家庭作坊、家庭商贸等产业的，达到示范户创建标准，经验收合格后，按照《安康市恒口示范区庭院经济示范户奖补实施方案》给予一次性奖补。</t>
  </si>
  <si>
    <t>打造2户庭院经济示范户；项目完成合格率100%；项目资金拨付及时率100%；受益脱贫户及三类户2户6人；户均年增收3000元以上；受益脱贫户及边缘户人口满意度91%</t>
  </si>
  <si>
    <t>谢牌沟村</t>
  </si>
  <si>
    <t>2024年安子沟村庭院经济示范户创建奖补项目</t>
  </si>
  <si>
    <t>对安子沟村69户进行人居环境提升改造，利用房前屋后的闲置土地，发展种植、养殖、家庭作坊、家庭商贸等产业的，达到示范户创建标准，经验收合格后，按照《安康市恒口示范区庭院经济示范户奖补实施方案》给予一次性奖补。</t>
  </si>
  <si>
    <t>打造69户庭院经济示范户；项目完成合格率100%；项目资金拨付及时率100%；受益脱贫户及三类户69户208人；户均年增收3000元以上；受益脱贫户及边缘户人口满意度91%</t>
  </si>
  <si>
    <t>安子沟村</t>
  </si>
  <si>
    <t>2024年鱼姐村庭院经济示范户创建奖补项目</t>
  </si>
  <si>
    <t>对鱼姐村45户进行人居环境提升改造，利用房前屋后的闲置土地，发展种植、养殖、家庭作坊、家庭商贸等产业的，达到示范户创建标准，经验收合格后，按照《安康市恒口示范区庭院经济示范户奖补实施方案》给予一次性奖补。</t>
  </si>
  <si>
    <t>打造45户庭院经济示范户；项目完成合格率100%；项目资金拨付及时率100%；受益脱贫户及三类户45户178人；户均年增收3000元以上；受益脱贫户及边缘户人口满意度91%</t>
  </si>
  <si>
    <t>鱼姐村</t>
  </si>
  <si>
    <t>2024年长胜村庭院经济示范户创建奖补项目</t>
  </si>
  <si>
    <t>对长胜村23户进行人居环境提升改造，利用房前屋后的闲置土地，发展种植、养殖、家庭作坊、家庭商贸等产业的，达到示范户创建标准，经验收合格后，按照《安康市恒口示范区庭院经济示范户奖补实施方案》给予一次性奖补。</t>
  </si>
  <si>
    <t>打造23户庭院经济示范户；项目完成合格率100%；项目资金拨付及时率100%；受益脱贫户及三类户23户66人；户均年增收3000元以上；受益脱贫户及边缘户人口满意度91%</t>
  </si>
  <si>
    <t>长胜村</t>
  </si>
  <si>
    <t>2024年邹家沟村庭院经济示范户创建奖补项目</t>
  </si>
  <si>
    <t>对邹家沟村41户进行人居环境提升改造，利用房前屋后的闲置土地，发展种植、养殖、家庭作坊、家庭商贸等产业的，达到示范户创建标准，经验收合格后，按照《安康市恒口示范区庭院经济示范户奖补实施方案》给予一次性奖补。</t>
  </si>
  <si>
    <t>打造41户庭院经济示范户；项目完成合格率100%；项目资金拨付及时率100%；受益脱贫户及三类户41户127人；户均年增收3000元以上；受益脱贫户及边缘户人口满意度91%</t>
  </si>
  <si>
    <t>邹家沟村</t>
  </si>
  <si>
    <t>2024年长行村庭院经济示范户创建奖补项目</t>
  </si>
  <si>
    <t>对长行村56户进行人居环境提升改造，利用房前屋后的闲置土地，发展种植、养殖、家庭作坊、家庭商贸等产业的，达到示范户创建标准，经验收合格后，按照《安康市恒口示范区庭院经济示范户奖补实施方案》给予一次性奖补。</t>
  </si>
  <si>
    <t>打造56户庭院经济示范户；项目完成合格率100%；项目资金拨付及时率100%；受益脱贫户及三类户56户244人；户均年增收3000元以上；受益脱贫户及边缘户人口满意度91%</t>
  </si>
  <si>
    <t>长行村</t>
  </si>
  <si>
    <t>2024年安乐社区庭院经济示范户创建奖补项目</t>
  </si>
  <si>
    <t>对安乐社区10户进行人居环境提升改造，利用房前屋后的闲置土地，发展种植、养殖、家庭作坊、家庭商贸等产业的，达到示范户创建标准，经验收合格后，按照《安康市恒口示范区庭院经济示范户奖补实施方案》给予一次性奖补。</t>
  </si>
  <si>
    <t>打造10户庭院经济示范户；项目完成合格率100%；项目资金拨付及时率100%；受益脱贫户及三类户10户44人；户均年增收3000元以上；受益脱贫户及边缘户人口满意度91%</t>
  </si>
  <si>
    <t>安乐社区</t>
  </si>
  <si>
    <t>2024年安民村庭院经济示范户创建奖补项目</t>
  </si>
  <si>
    <t>对安民村4户进行人居环境提升改造，利用房前屋后的闲置土地，发展种植、养殖、家庭作坊、家庭商贸等产业的，达到示范户创建标准，经验收合格后，按照《安康市恒口示范区庭院经济示范户奖补实施方案》给予一次性奖补。</t>
  </si>
  <si>
    <t>安民村</t>
  </si>
  <si>
    <t>2024年白鱼河村庭院经济示范户创建奖补项目</t>
  </si>
  <si>
    <t>对白鱼河村6户进行人居环境提升改造，利用房前屋后的闲置土地，发展种植、养殖、家庭作坊、家庭商贸等产业的，达到示范户创建标准，经验收合格后，按照《安康市恒口示范区庭院经济示范户奖补实施方案》给予一次性奖补。</t>
  </si>
  <si>
    <t>打造6户庭院经济示范户；项目完成合格率100%；项目资金拨付及时率100%；受益脱贫户及三类户6户22人；户均年增收3000元以上；受益脱贫户及边缘户人口满意度91%</t>
  </si>
  <si>
    <t>白鱼河村</t>
  </si>
  <si>
    <t>2024年菜垭村庭院经济示范户创建奖补项目</t>
  </si>
  <si>
    <t>对菜垭村24户进行人居环境提升改造，利用房前屋后的闲置土地，发展种植、养殖、家庭作坊、家庭商贸等产业的，达到示范户创建标准，经验收合格后，按照《安康市恒口示范区庭院经济示范户奖补实施方案》给予一次性奖补。</t>
  </si>
  <si>
    <t>打造24户庭院经济示范户；项目完成合格率100%；项目资金拨付及时率100%；受益脱贫户及三类户24户77人；户均年增收3000元以上；受益脱贫户及边缘户人口满意度91%</t>
  </si>
  <si>
    <t>菜垭村</t>
  </si>
  <si>
    <t>2024年曾家湾村庭院经济示范户创建奖补项目</t>
  </si>
  <si>
    <t>对曾家湾村3户进行人居环境提升改造，利用房前屋后的闲置土地，发展种植、养殖、家庭作坊、家庭商贸等产业的，达到示范户创建标准，经验收合格后，按照《安康市恒口示范区庭院经济示范户奖补实施方案》给予一次性奖补。</t>
  </si>
  <si>
    <t>打造3户庭院经济示范户；项目完成合格率100%；项目资金拨付及时率100%；受益脱贫户及三类户3户10人；户均年增收3000元以上；受益脱贫户及边缘户人口满意度91%</t>
  </si>
  <si>
    <t>曾家湾村</t>
  </si>
  <si>
    <t>2024年东风村庭院经济示范户创建奖补项目</t>
  </si>
  <si>
    <t>对东风村2户进行人居环境提升改造，利用房前屋后的闲置土地，发展种植、养殖、家庭作坊、家庭商贸等产业的，达到示范户创建标准，经验收合格后，按照《安康市恒口示范区庭院经济示范户奖补实施方案》给予一次性奖补。</t>
  </si>
  <si>
    <t>东风村</t>
  </si>
  <si>
    <t>2024年枫树村庭院经济示范户创建奖补项目</t>
  </si>
  <si>
    <t>对枫树村21户进行人居环境提升改造，利用房前屋后的闲置土地，发展种植、养殖、家庭作坊、家庭商贸等产业的，达到示范户创建标准，经验收合格后，按照《安康市恒口示范区庭院经济示范户奖补实施方案》给予一次性奖补。</t>
  </si>
  <si>
    <t>打造21户庭院经济示范户；项目完成合格率100%；项目资金拨付及时率100%；受益脱贫户及三类户21户66人；户均年增收3000元以上；受益脱贫户及边缘户人口满意度91%</t>
  </si>
  <si>
    <t>枫树村</t>
  </si>
  <si>
    <t>2024年冯湾村庭院经济示范户创建奖补项目</t>
  </si>
  <si>
    <t>对冯湾村17户进行人居环境提升改造，利用房前屋后的闲置土地，发展种植、养殖、家庭作坊、家庭商贸等产业的，达到示范户创建标准，经验收合格后，按照《安康市恒口示范区庭院经济示范户奖补实施方案》给予一次性奖补。</t>
  </si>
  <si>
    <t>打造17户庭院经济示范户；项目完成合格率100%；项目资金拨付及时率100%；受益脱贫户及三类户17户68人；户均年增收3000元以上；受益脱贫户及边缘户人口满意度91%</t>
  </si>
  <si>
    <t>冯湾村</t>
  </si>
  <si>
    <t>2024年付家营村庭院经济示范户创建奖补项目</t>
  </si>
  <si>
    <t>对付家营村2户进行人居环境提升改造，利用房前屋后的闲置土地，发展种植、养殖、家庭作坊、家庭商贸等产业的，达到示范户创建标准，经验收合格后，按照《安康市恒口示范区庭院经济示范户奖补实施方案》给予一次性奖补。</t>
  </si>
  <si>
    <t>付家营村</t>
  </si>
  <si>
    <t>2024年高剑村庭院经济示范户创建奖补项目</t>
  </si>
  <si>
    <t>对高剑村2户进行人居环境提升改造，利用房前屋后的闲置土地，发展种植、养殖、家庭作坊、家庭商贸等产业的，达到示范户创建标准，经验收合格后，按照《安康市恒口示范区庭院经济示范户奖补实施方案》给予一次性奖补。</t>
  </si>
  <si>
    <t>高剑村</t>
  </si>
  <si>
    <t>2024年高楼村庭院经济示范户创建奖补项目</t>
  </si>
  <si>
    <t>对高楼村11户进行人居环境提升改造，利用房前屋后的闲置土地，发展种植、养殖、家庭作坊、家庭商贸等产业的，达到示范户创建标准，经验收合格后，按照《安康市恒口示范区庭院经济示范户奖补实施方案》给予一次性奖补。</t>
  </si>
  <si>
    <t>打造11户庭院经济示范户；项目完成合格率100%；项目资金拨付及时率100%；受益脱贫户及三类户11户38人；户均年增收3000元以上；受益脱贫户及边缘户人口满意度91%</t>
  </si>
  <si>
    <t>高楼村</t>
  </si>
  <si>
    <t>2024年高堰村庭院经济示范户创建奖补项目</t>
  </si>
  <si>
    <t>对高堰村2户进行人居环境提升改造，利用房前屋后的闲置土地，发展种植、养殖、家庭作坊、家庭商贸等产业的，达到示范户创建标准，经验收合格后，按照《安康市恒口示范区庭院经济示范户奖补实施方案》给予一次性奖补。</t>
  </si>
  <si>
    <t>高堰村</t>
  </si>
  <si>
    <t>2024年光荣村庭院经济示范户创建奖补项目</t>
  </si>
  <si>
    <t>对光荣村10户进行人居环境提升改造，利用房前屋后的闲置土地，发展种植、养殖、家庭作坊、家庭商贸等产业的，达到示范户创建标准，经验收合格后，按照《安康市恒口示范区庭院经济示范户奖补实施方案》给予一次性奖补。</t>
  </si>
  <si>
    <t>打造10户庭院经济示范户；项目完成合格率100%；项目资金拨付及时率100%；受益脱贫户及三类户10户31人；户均年增收3000元以上；受益脱贫户及边缘户人口满意度91%</t>
  </si>
  <si>
    <t>光荣村</t>
  </si>
  <si>
    <t>2024年唐家湾村庭院经济示范户创建奖补项目</t>
  </si>
  <si>
    <t>对唐家湾村79户进行人居环境提升改造，利用房前屋后的闲置土地，发展种植、养殖、家庭作坊、家庭商贸等产业的，达到示范户创建标准，经验收合格后，按照《安康市恒口示范区庭院经济示范户奖补实施方案》给予一次性奖补。</t>
  </si>
  <si>
    <t>打造79户庭院经济示范户；项目完成合格率100%；项目资金拨付及时率100%；受益脱贫户及三类户79户330人；户均年增收3000元以上；受益脱贫户及边缘户人口满意度91%</t>
  </si>
  <si>
    <t>唐家湾村</t>
  </si>
  <si>
    <t>2024年行政村庭院经济示范户创建奖补项目</t>
  </si>
  <si>
    <t>对行政村51户进行人居环境提升改造，利用房前屋后的闲置土地，发展种植、养殖、家庭作坊、家庭商贸等产业的，达到示范户创建标准，经验收合格后，按照《安康市恒口示范区庭院经济示范户奖补实施方案》给予一次性奖补。</t>
  </si>
  <si>
    <t>打造51户庭院经济示范户；项目完成合格率100%；项目资金拨付及时率100%；受益脱贫户及三类户51户165人；户均年增收3000元以上；受益脱贫户及边缘户人口满意度91%</t>
  </si>
  <si>
    <t>行政村</t>
  </si>
  <si>
    <t>2024年干田村庭院经济示范户创建奖补项目</t>
  </si>
  <si>
    <t>对干田村68户进行人居环境提升改造，利用房前屋后的闲置土地，发展种植、养殖、家庭作坊、家庭商贸等产业的，达到示范户创建标准，经验收合格后，按照《安康市恒口示范区庭院经济示范户奖补实施方案》给予一次性奖补。</t>
  </si>
  <si>
    <t>打造68户庭院经济示范户；项目完成合格率100%；项目资金拨付及时率100%；受益脱贫户及三类户68户193人；户均年增收3000元以上；受益脱贫户及边缘户人口满意度91%</t>
  </si>
  <si>
    <t>干田村</t>
  </si>
  <si>
    <t>2024年恒河村庭院经济示范户创建奖补项目</t>
  </si>
  <si>
    <t>对恒河村8户进行人居环境提升改造，利用房前屋后的闲置土地，发展种植、养殖、家庭作坊、家庭商贸等产业的，达到示范户创建标准，经验收合格后，按照《安康市恒口示范区庭院经济示范户奖补实施方案》给予一次性奖补。</t>
  </si>
  <si>
    <t>打造8户庭院经济示范户；项目完成合格率100%；项目资金拨付及时率100%；受益脱贫户及三类户8户35人；户均年增收3000元以上；受益脱贫户及边缘户人口满意度91%</t>
  </si>
  <si>
    <t>恒河村</t>
  </si>
  <si>
    <t>2024年集中村庭院经济示范户创建奖补项目</t>
  </si>
  <si>
    <t>对集中村9户进行人居环境提升改造，利用房前屋后的闲置土地，发展种植、养殖、家庭作坊、家庭商贸等产业的，达到示范户创建标准，经验收合格后，按照《安康市恒口示范区庭院经济示范户奖补实施方案》给予一次性奖补。</t>
  </si>
  <si>
    <t>打造9户庭院经济示范户；项目完成合格率100%；项目资金拨付及时率100%；受益脱贫户及三类户9户35人；户均年增收3000元以上；受益脱贫户及边缘户人口满意度91%</t>
  </si>
  <si>
    <t>集中村</t>
  </si>
  <si>
    <t>2024年涧沟村庭院经济示范户创建奖补项目</t>
  </si>
  <si>
    <t>对涧沟村5户进行人居环境提升改造，利用房前屋后的闲置土地，发展种植、养殖、家庭作坊、家庭商贸等产业的，达到示范户创建标准，经验收合格后，按照《安康市恒口示范区庭院经济示范户奖补实施方案》给予一次性奖补。</t>
  </si>
  <si>
    <t>打造5户庭院经济示范户；项目完成合格率100%；项目资金拨付及时率100%；受益脱贫户及三类户5户18人；户均年增收3000元以上；受益脱贫户及边缘户人口满意度91%</t>
  </si>
  <si>
    <t>涧沟村</t>
  </si>
  <si>
    <t>2024年江沟社区庭院经济示范户创建奖补项目</t>
  </si>
  <si>
    <t>对江沟社区5户进行人居环境提升改造，利用房前屋后的闲置土地，发展种植、养殖、家庭作坊、家庭商贸等产业的，达到示范户创建标准，经验收合格后，按照《安康市恒口示范区庭院经济示范户奖补实施方案》给予一次性奖补。</t>
  </si>
  <si>
    <t>打造5户庭院经济示范户；项目完成合格率100%；项目资金拨付及时率100%；受益脱贫户及三类户5户20人；户均年增收3000元以上；受益脱贫户及边缘户人口满意度91%</t>
  </si>
  <si>
    <t>江沟社区</t>
  </si>
  <si>
    <t>2024年姜沟村庭院经济示范户创建奖补项目</t>
  </si>
  <si>
    <t>对姜沟村13户进行人居环境提升改造，利用房前屋后的闲置土地，发展种植、养殖、家庭作坊、家庭商贸等产业的，达到示范户创建标准，经验收合格后，按照《安康市恒口示范区庭院经济示范户奖补实施方案》给予一次性奖补。</t>
  </si>
  <si>
    <t>打造13户庭院经济示范户；项目完成合格率100%；项目资金拨付及时率100%；受益脱贫户及三类户13户37人；户均年增收3000元以上；受益脱贫户及边缘户人口满意度91%</t>
  </si>
  <si>
    <t>姜沟村</t>
  </si>
  <si>
    <t>2024年金玉村庭院经济示范户创建奖补项目</t>
  </si>
  <si>
    <t>对金玉村23户进行人居环境提升改造，利用房前屋后的闲置土地，发展种植、养殖、家庭作坊、家庭商贸等产业的，达到示范户创建标准，经验收合格后，按照《安康市恒口示范区庭院经济示范户奖补实施方案》给予一次性奖补。</t>
  </si>
  <si>
    <t>打造23户庭院经济示范户；项目完成合格率100%；项目资金拨付及时率100%；受益脱贫户及三类户23户72人；户均年增收3000元以上；受益脱贫户及边缘户人口满意度91%</t>
  </si>
  <si>
    <t>金玉村</t>
  </si>
  <si>
    <t>2024年奎星村庭院经济示范户创建奖补项目</t>
  </si>
  <si>
    <t>对奎星村12户进行人居环境提升改造，利用房前屋后的闲置土地，发展种植、养殖、家庭作坊、家庭商贸等产业的，达到示范户创建标准，经验收合格后，按照《安康市恒口示范区庭院经济示范户奖补实施方案》给予一次性奖补。</t>
  </si>
  <si>
    <t>打造12户庭院经济示范户；项目完成合格率100%；项目资金拨付及时率100%；受益脱贫户及三类户12户51人；户均年增收3000元以上；受益脱贫户及边缘户人口满意度91%</t>
  </si>
  <si>
    <t>奎星村</t>
  </si>
  <si>
    <t>2024年李家坝村庭院经济示范户创建奖补项目</t>
  </si>
  <si>
    <t>对李家坝村2户进行人居环境提升改造，利用房前屋后的闲置土地，发展种植、养殖、家庭作坊、家庭商贸等产业的，达到示范户创建标准，经验收合格后，按照《安康市恒口示范区庭院经济示范户奖补实施方案》给予一次性奖补。</t>
  </si>
  <si>
    <t>打造2户庭院经济示范户；项目完成合格率100%；项目资金拨付及时率100%；受益脱贫户及三类户2户7人；户均年增收3000元以上；受益脱贫户及边缘户人口满意度91%</t>
  </si>
  <si>
    <t>李家坝村</t>
  </si>
  <si>
    <t>2024年联合村庭院经济示范户创建奖补项目</t>
  </si>
  <si>
    <t>对联合村23户进行人居环境提升改造，利用房前屋后的闲置土地，发展种植、养殖、家庭作坊、家庭商贸等产业的，达到示范户创建标准，经验收合格后，按照《安康市恒口示范区庭院经济示范户奖补实施方案》给予一次性奖补。</t>
  </si>
  <si>
    <t>打造23户庭院经济示范户；项目完成合格率100%；项目资金拨付及时率100%；受益脱贫户及三类户23户80人；户均年增收3000元以上；受益脱贫户及边缘户人口满意度91%</t>
  </si>
  <si>
    <t>联合村</t>
  </si>
  <si>
    <t>2024年联红村庭院经济示范户创建奖补项目</t>
  </si>
  <si>
    <t>对联红村49户进行人居环境提升改造，利用房前屋后的闲置土地，发展种植、养殖、家庭作坊、家庭商贸等产业的，达到示范户创建标准，经验收合格后，按照《安康市恒口示范区庭院经济示范户奖补实施方案》给予一次性奖补。</t>
  </si>
  <si>
    <t>打造49户庭院经济示范户；项目完成合格率100%；项目资金拨付及时率100%；受益脱贫户及三类户49户144人；户均年增收3000元以上；受益脱贫户及边缘户人口满意度91%</t>
  </si>
  <si>
    <t>联红村</t>
  </si>
  <si>
    <t>2024年云峰村庭院经济示范户创建奖补项目</t>
  </si>
  <si>
    <t>对云峰村2户进行人居环境提升改造，利用房前屋后的闲置土地，发展种植、养殖、家庭作坊、家庭商贸等产业的，达到示范户创建标准，经验收合格后，按照《安康市恒口示范区庭院经济示范户奖补实施方案》给予一次性奖补。</t>
  </si>
  <si>
    <t>云峰村</t>
  </si>
  <si>
    <t>2024年梁沟村庭院经济示范户创建奖补项目</t>
  </si>
  <si>
    <t>对梁沟村4户进行人居环境提升改造，利用房前屋后的闲置土地，发展种植、养殖、家庭作坊、家庭商贸等产业的，达到示范户创建标准，经验收合格后，按照《安康市恒口示范区庭院经济示范户奖补实施方案》给予一次性奖补。</t>
  </si>
  <si>
    <t>打造4户庭院经济示范户；项目完成合格率100%；项目资金拨付及时率100%；受益脱贫户及三类户4户16人；户均年增收3000元以上；受益脱贫户及边缘户人口满意度91%</t>
  </si>
  <si>
    <t>梁沟村</t>
  </si>
  <si>
    <t>2024年柳林村庭院经济示范户创建奖补项目</t>
  </si>
  <si>
    <t>对柳林村12户进行人居环境提升改造，利用房前屋后的闲置土地，发展种植、养殖、家庭作坊、家庭商贸等产业的，达到示范户创建标准，经验收合格后，按照《安康市恒口示范区庭院经济示范户奖补实施方案》给予一次性奖补。</t>
  </si>
  <si>
    <t>打造12户庭院经济示范户；项目完成合格率100%；项目资金拨付及时率100%；受益脱贫户及三类户12户38人；户均年增收3000元以上；受益脱贫户及边缘户人口满意度91%</t>
  </si>
  <si>
    <t>柳林村</t>
  </si>
  <si>
    <t>2024年龙泉村庭院经济示范户创建奖补项目</t>
  </si>
  <si>
    <t>对龙泉村2户进行人居环境提升改造，利用房前屋后的闲置土地，发展种植、养殖、家庭作坊、家庭商贸等产业的，达到示范户创建标准，经验收合格后，按照《安康市恒口示范区庭院经济示范户奖补实施方案》给予一次性奖补。</t>
  </si>
  <si>
    <t>龙泉村</t>
  </si>
  <si>
    <t>2024年梅子沟村庭院经济示范户创建奖补项目</t>
  </si>
  <si>
    <t>对梅子沟村15户进行人居环境提升改造，利用房前屋后的闲置土地，发展种植、养殖、家庭作坊、家庭商贸等产业的，达到示范户创建标准，经验收合格后，按照《安康市恒口示范区庭院经济示范户奖补实施方案》给予一次性奖补。</t>
  </si>
  <si>
    <t>打造15户庭院经济示范户；项目完成合格率100%；项目资金拨付及时率100%；受益脱贫户及三类户15户57人；户均年增收3000元以上；受益脱贫户及边缘户人口满意度91%</t>
  </si>
  <si>
    <t>梅子沟村</t>
  </si>
  <si>
    <t>2024年庙湾村庭院经济示范户创建奖补项目</t>
  </si>
  <si>
    <t>对庙湾村94户进行人居环境提升改造，利用房前屋后的闲置土地，发展种植、养殖、家庭作坊、家庭商贸等产业的，达到示范户创建标准，经验收合格后，按照《安康市恒口示范区庭院经济示范户奖补实施方案》给予一次性奖补。</t>
  </si>
  <si>
    <t>打造94户庭院经济示范户；项目完成合格率100%；项目资金拨付及时率100%；受益脱贫户及三类户94户341人；户均年增收3000元以上；受益脱贫户及边缘户人口满意度91%</t>
  </si>
  <si>
    <t>庙湾村</t>
  </si>
  <si>
    <t>2024年民七村庭院经济示范户创建奖补项目</t>
  </si>
  <si>
    <t>对民七村9户进行人居环境提升改造，利用房前屋后的闲置土地，发展种植、养殖、家庭作坊、家庭商贸等产业的，达到示范户创建标准，经验收合格后，按照《安康市恒口示范区庭院经济示范户奖补实施方案》给予一次性奖补。</t>
  </si>
  <si>
    <t>民七村</t>
  </si>
  <si>
    <t>2024年庆丰村庭院经济示范户创建奖补项目</t>
  </si>
  <si>
    <t>对庆丰村7户进行人居环境提升改造，利用房前屋后的闲置土地，发展种植、养殖、家庭作坊、家庭商贸等产业的，达到示范户创建标准，经验收合格后，按照《安康市恒口示范区庭院经济示范户奖补实施方案》给予一次性奖补。</t>
  </si>
  <si>
    <t>打造7户庭院经济示范户；项目完成合格率100%；项目资金拨付及时率100%；受益脱贫户及三类户7户22人；户均年增收3000元以上；受益脱贫户及边缘户人口满意度91%</t>
  </si>
  <si>
    <t>庆丰村</t>
  </si>
  <si>
    <t>2024年三村村庭院经济示范户创建奖补项目</t>
  </si>
  <si>
    <t>对三村村2户进行人居环境提升改造，利用房前屋后的闲置土地，发展种植、养殖、家庭作坊、家庭商贸等产业的，达到示范户创建标准，经验收合格后，按照《安康市恒口示范区庭院经济示范户奖补实施方案》给予一次性奖补。</t>
  </si>
  <si>
    <t>三村村</t>
  </si>
  <si>
    <t>2024年双椿村庭院经济示范户创建奖补项目</t>
  </si>
  <si>
    <t>对双椿村3户进行人居环境提升改造，利用房前屋后的闲置土地，发展种植、养殖、家庭作坊、家庭商贸等产业的，达到示范户创建标准，经验收合格后，按照《安康市恒口示范区庭院经济示范户奖补实施方案》给予一次性奖补。</t>
  </si>
  <si>
    <t>打造3户庭院经济示范户；项目完成合格率100%；项目资金拨付及时率100%；受益脱贫户及三类户3户8人；户均年增收3000元以上；受益脱贫户及边缘户人口满意度91%</t>
  </si>
  <si>
    <t>双椿村</t>
  </si>
  <si>
    <t>2024年双青村庭院经济示范户创建奖补项目</t>
  </si>
  <si>
    <t>对双青村7户进行人居环境提升改造，利用房前屋后的闲置土地，发展种植、养殖、家庭作坊、家庭商贸等产业的，达到示范户创建标准，经验收合格后，按照《安康市恒口示范区庭院经济示范户奖补实施方案》给予一次性奖补。</t>
  </si>
  <si>
    <t>打造7户庭院经济示范户；项目完成合格率100%；项目资金拨付及时率100%；受益脱贫户及三类户7户31人；户均年增收3000元以上；受益脱贫户及边缘户人口满意度91%</t>
  </si>
  <si>
    <t>双青村</t>
  </si>
  <si>
    <t>2024年同新村庭院经济示范户创建奖补项目</t>
  </si>
  <si>
    <t>对同新村4户进行人居环境提升改造，利用房前屋后的闲置土地，发展种植、养殖、家庭作坊、家庭商贸等产业的，达到示范户创建标准，经验收合格后，按照《安康市恒口示范区庭院经济示范户奖补实施方案》给予一次性奖补。</t>
  </si>
  <si>
    <t>同新村</t>
  </si>
  <si>
    <t>2024年王家台村庭院经济示范户创建奖补项目</t>
  </si>
  <si>
    <t>对王家台村28户进行人居环境提升改造，利用房前屋后的闲置土地，发展种植、养殖、家庭作坊、家庭商贸等产业的，达到示范户创建标准，经验收合格后，按照《安康市恒口示范区庭院经济示范户奖补实施方案》给予一次性奖补。</t>
  </si>
  <si>
    <t>打造28户庭院经济示范户；项目完成合格率100%；项目资金拨付及时率100%；受益脱贫户及三类户28户124人；户均年增收3000元以上；受益脱贫户及边缘户人口满意度91%</t>
  </si>
  <si>
    <t>王家台村</t>
  </si>
  <si>
    <t>2024年小垱村庭院经济示范户创建奖补项目</t>
  </si>
  <si>
    <t>对小垱村15户进行人居环境提升改造，利用房前屋后的闲置土地，发展种植、养殖、家庭作坊、家庭商贸等产业的，达到示范户创建标准，经验收合格后，按照《安康市恒口示范区庭院经济示范户奖补实施方案》给予一次性奖补。</t>
  </si>
  <si>
    <t>打造15户庭院经济示范户；项目完成合格率100%；项目资金拨付及时率100%；受益脱贫户及三类户15户66人；户均年增收3000元以上；受益脱贫户及边缘户人口满意度91%</t>
  </si>
  <si>
    <t>小垱村</t>
  </si>
  <si>
    <t>2024年新合村庭院经济示范户创建奖补项目</t>
  </si>
  <si>
    <t>对新合村17户进行人居环境提升改造，利用房前屋后的闲置土地，发展种植、养殖、家庭作坊、家庭商贸等产业的，达到示范户创建标准，经验收合格后，按照《安康市恒口示范区庭院经济示范户奖补实施方案》给予一次性奖补。</t>
  </si>
  <si>
    <t>打造17户庭院经济示范户；项目完成合格率100%；项目资金拨付及时率100%；受益脱贫户及三类户17户75人；户均年增收3000元以上；受益脱贫户及边缘户人口满意度91%</t>
  </si>
  <si>
    <t>新合村</t>
  </si>
  <si>
    <t>2024年新兴村庭院经济示范户创建奖补项目</t>
  </si>
  <si>
    <t>对新兴村2户进行人居环境提升改造，利用房前屋后的闲置土地，发展种植、养殖、家庭作坊、家庭商贸等产业的，达到示范户创建标准，经验收合格后，按照《安康市恒口示范区庭院经济示范户奖补实施方案》给予一次性奖补。</t>
  </si>
  <si>
    <t>新兴村</t>
  </si>
  <si>
    <t>2024年杨家营村庭院经济示范户创建奖补项目</t>
  </si>
  <si>
    <t>对杨家营村46户进行人居环境提升改造，利用房前屋后的闲置土地，发展种植、养殖、家庭作坊、家庭商贸等产业的，达到示范户创建标准，经验收合格后，按照《安康市恒口示范区庭院经济示范户奖补实施方案》给予一次性奖补。</t>
  </si>
  <si>
    <t>打造46户庭院经济示范户；项目完成合格率100%；项目资金拨付及时率100%；受益脱贫户及三类户46户186人；户均年增收3000元以上；受益脱贫户及边缘户人口满意度91%</t>
  </si>
  <si>
    <t>杨家营村</t>
  </si>
  <si>
    <t>2024年杨庄社区庭院经济示范户创建奖补项目</t>
  </si>
  <si>
    <t>对杨庄社区2户进行人居环境提升改造，利用房前屋后的闲置土地，发展种植、养殖、家庭作坊、家庭商贸等产业的，达到示范户创建标准，经验收合格后，按照《安康市恒口示范区庭院经济示范户奖补实施方案》给予一次性奖补。</t>
  </si>
  <si>
    <t>打造2户庭院经济示范户；项目完成合格率100%；项目资金拨付及时率100%；受益脱贫户及三类户2户5人；户均年增收3000元以上；受益脱贫户及边缘户人口满意度91%</t>
  </si>
  <si>
    <t>杨庄社区</t>
  </si>
  <si>
    <t>2024年窑沟村庭院经济示范户创建奖补项目</t>
  </si>
  <si>
    <t>对窑沟村3户进行人居环境提升改造，利用房前屋后的闲置土地，发展种植、养殖、家庭作坊、家庭商贸等产业的，达到示范户创建标准，经验收合格后，按照《安康市恒口示范区庭院经济示范户奖补实施方案》给予一次性奖补。</t>
  </si>
  <si>
    <t>打造3户庭院经济示范户；项目完成合格率100%；项目资金拨付及时率100%；受益脱贫户及三类户3户9人；户均年增收3000元以上；受益脱贫户及边缘户人口满意度91%</t>
  </si>
  <si>
    <t>窑沟村</t>
  </si>
  <si>
    <t>2024年余岭村庭院经济示范户创建奖补项目</t>
  </si>
  <si>
    <t>对余岭村12户进行人居环境提升改造，利用房前屋后的闲置土地，发展种植、养殖、家庭作坊、家庭商贸等产业的，达到示范户创建标准，经验收合格后，按照《安康市恒口示范区庭院经济示范户奖补实施方案》给予一次性奖补。</t>
  </si>
  <si>
    <t>余岭村</t>
  </si>
  <si>
    <t>2024年元河村庭院经济示范户创建奖补项目</t>
  </si>
  <si>
    <t>对元河村3户进行人居环境提升改造，利用房前屋后的闲置土地，发展种植、养殖、家庭作坊、家庭商贸等产业的，达到示范户创建标准，经验收合格后，按照《安康市恒口示范区庭院经济示范户奖补实施方案》给予一次性奖补。</t>
  </si>
  <si>
    <t>元河村</t>
  </si>
  <si>
    <t>2024年袁庄村庭院经济示范户创建奖补项目</t>
  </si>
  <si>
    <t>对袁庄村32户进行人居环境提升改造，利用房前屋后的闲置土地，发展种植、养殖、家庭作坊、家庭商贸等产业的，达到示范户创建标准，经验收合格后，按照《安康市恒口示范区庭院经济示范户奖补实施方案》给予一次性奖补。</t>
  </si>
  <si>
    <t>打造32户庭院经济示范户；项目完成合格率100%；项目资金拨付及时率100%；受益脱贫户及三类户32户110人；户均年增收3000元以上；受益脱贫户及边缘户人口满意度91%</t>
  </si>
  <si>
    <t>袁庄村</t>
  </si>
  <si>
    <t>2024年月坝村庭院经济示范户创建奖补项目</t>
  </si>
  <si>
    <t>对月坝村10户进行人居环境提升改造，利用房前屋后的闲置土地，发展种植、养殖、家庭作坊、家庭商贸等产业的，达到示范户创建标准，经验收合格后，按照《安康市恒口示范区庭院经济示范户奖补实施方案》给予一次性奖补。</t>
  </si>
  <si>
    <t>打造10户庭院经济示范户；项目完成合格率100%；项目资金拨付及时率100%；受益脱贫户及三类户10户37人；户均年增收3000元以上；受益脱贫户及边缘户人口满意度91%</t>
  </si>
  <si>
    <t>月坝村</t>
  </si>
  <si>
    <t>2024年鲁家村庭院经济示范户创建奖补项目</t>
  </si>
  <si>
    <t>对鲁家村2户进行人居环境提升改造，利用房前屋后的闲置土地，发展种植、养殖、家庭作坊、家庭商贸等产业的，达到示范户创建标准，经验收合格后，按照《安康市恒口示范区庭院经济示范户奖补实施方案》给予一次性奖补。</t>
  </si>
  <si>
    <t>鲁家村</t>
  </si>
  <si>
    <t>2024年盘龙村庭院经济示范户创建奖补项目</t>
  </si>
  <si>
    <t>对盘龙村18户进行人居环境提升改造，利用房前屋后的闲置土地，发展种植、养殖、家庭作坊、家庭商贸等产业的，达到示范户创建标准，经验收合格后，按照《安康市恒口示范区庭院经济示范户奖补实施方案》给予一次性奖补。</t>
  </si>
  <si>
    <t>打造18户庭院经济示范户；项目完成合格率100%；项目资金拨付及时率100%；受益脱贫户及三类户18户53人；户均年增收3000元以上；受益脱贫户及边缘户人口满意度91%</t>
  </si>
  <si>
    <t>盘龙村</t>
  </si>
  <si>
    <t>2024年黄营村庭院经济示范户创建奖补项目</t>
  </si>
  <si>
    <t>对黄营村24户进行人居环境提升改造，利用房前屋后的闲置土地，发展种植、养殖、家庭作坊、家庭商贸等产业的，达到示范户创建标准，经验收合格后，按照《安康市恒口示范区庭院经济示范户奖补实施方案》给予一次性奖补。</t>
  </si>
  <si>
    <t>打造24户庭院经济示范户；项目完成合格率100%；项目资金拨付及时率100%；受益脱贫户及三类户24户83人；户均年增收3000元以上；受益脱贫户及边缘户人口满意度91%</t>
  </si>
  <si>
    <t>黄营村</t>
  </si>
  <si>
    <t>2024年月河村庭院经济示范户创建奖补项目</t>
  </si>
  <si>
    <t>对月河村7户进行人居环境提升改造，利用房前屋后的闲置土地，发展种植、养殖、家庭作坊、家庭商贸等产业的，达到示范户创建标准，经验收合格后，按照《安康市恒口示范区庭院经济示范户奖补实施方案》给予一次性奖补。</t>
  </si>
  <si>
    <t>打造7户庭院经济示范户；项目完成合格率100%；项目资金拨付及时率100%；受益脱贫户及三类户7户21人；户均年增收3000元以上；受益脱贫户及边缘户人口满意度91%</t>
  </si>
  <si>
    <t>月河村</t>
  </si>
  <si>
    <t>2024年夹河村庭院经济示范户创建奖补项目</t>
  </si>
  <si>
    <t>对夹河村7户进行人居环境提升改造，利用房前屋后的闲置土地，发展种植、养殖、家庭作坊、家庭商贸等产业的，达到示范户创建标准，经验收合格后，按照《安康市恒口示范区庭院经济示范户奖补实施方案》给予一次性奖补。</t>
  </si>
  <si>
    <t>打造7户庭院经济示范户；项目完成合格率100%；项目资金拨付及时率100%；受益脱贫户及三类户7户20人；户均年增收3000元以上；受益脱贫户及边缘户人口满意度91%</t>
  </si>
  <si>
    <t>夹河村</t>
  </si>
  <si>
    <t>②庭院特色养殖</t>
  </si>
  <si>
    <t>③庭院特色手工</t>
  </si>
  <si>
    <t>④庭院特色休闲旅游</t>
  </si>
  <si>
    <t>⑤庭院生产生活服务</t>
  </si>
  <si>
    <t>7.新型农村集体经济发展项目</t>
  </si>
  <si>
    <t>2024年冯湾村新型壮大集体经济项目</t>
  </si>
  <si>
    <t>投资建设艾蒿深钢架加工厂200平方米，长16m×宽12m×高5.5m,粗加工流水线一条，4台艾蒿机器，2台制香机器。</t>
  </si>
  <si>
    <t>2024年1月-11月</t>
  </si>
  <si>
    <t>由村集体新建加工厂200平方米，粗加工流水线一条，4台艾蒿机器，2台制香机器。入股给陕西康恒艾创农业科技发展有限公司经营，优先形成固定资产归村集体，陕西康恒艾创农业科技发展有限公司定期向村集体按照资金的6%分红。通过土地流转、劳务用工的方式，达到增加农户收入、增加更多岗位。带动受益脱贫户及边缘户户数86户306人；带动直接受益农户287户861人，户均增收1000元以上；项目完成合格率100%；项目资金拨付及时率100%；村集体经济年增收4.2万元。</t>
  </si>
  <si>
    <t>支持到村</t>
  </si>
  <si>
    <t>2024年行政村新型壮大集体经济项目</t>
  </si>
  <si>
    <t>资金投入到城投公司，由城投公司建设200平方米标准化厂房进行出租，进行毛绒玩具的加工、储存及销售等，总占地面积600平方米。根据资金总额5%进行约定分红到村，同时带动村上脱贫户务工。</t>
  </si>
  <si>
    <t>投资70万建设800平方米标准化厂房进行出租，通过土地流转、农户务工的方式，达到增加农户收入、增加更多岗位。带动受益脱贫户及边缘户户数174户449人；带动直接受益农户580户1740人；户均增收1000元以上；项目完成合格率100%；项目资金拨付及时率100%；村集体经济年增收4.2万元。</t>
  </si>
  <si>
    <t>2024年雷河社区新型壮大集体经济项目</t>
  </si>
  <si>
    <t>投资70万建设800平方米标准化厂房进行出租，通过土地流转、农户务工的方式，达到增加农户收入、增加更多岗位。带动受益脱贫户及边缘户户数26户90人；带动直接受益农户87户261人；户均增收1000元以上；项目完成合格率100%；项目资金拨付及时率100%；村集体经济年增收3.5万元。</t>
  </si>
  <si>
    <t>雷河社区</t>
  </si>
  <si>
    <t>2024年李家坝村新型壮大集体经济项目</t>
  </si>
  <si>
    <t>种植艾蒿240亩、魔芋60亩；新建活动板房储藏室400㎡，粗加工流水线一条，本次投资所形成的固定资产权属归李家坝村村集体经济。</t>
  </si>
  <si>
    <t>由村集体种植艾蒿240亩、魔芋60亩、新建活动板房储藏室400㎡，自主经营方式，优先形成固定资产归村集体。壮大村集体经济，推动村内集体经济快速壮大发展，通过订单收购、农户务工的方式，达到增加农户收入、增加更多岗位。带动受益脱贫户及边缘户户数31户108人；带动直接受益农户103户309人；户均增收1000元以上；项目完成合格率100%；项目资金拨付及时率100%；村集体经济年增收4.2万元。</t>
  </si>
  <si>
    <t>2024年梁沟村新型壮大集体经济项目</t>
  </si>
  <si>
    <t>投资70万建设800平方米标准化厂房进行出租，通过土地流转、农户务工的方式，达到增加农户收入、增加更多岗位。带动受益脱贫户及边缘户户数66户187人；带动直接受益农户220户660人；户均增收1000元以上；项目完成合格率100%；项目资金拨付及时率100%；村集体经济年增收4.2万元。</t>
  </si>
  <si>
    <t>2024年龙泉村新型壮大集体经济项目</t>
  </si>
  <si>
    <t>资金投入到城投公司，由城投公司建设200平方米钢架结构标准化厂房进行出租，用于萝卜干的生产及加工，总占地面积800平方米。根据资金总额5%进行约定分红到村，同时带动村上脱贫户务工。</t>
  </si>
  <si>
    <t>投资70万建设800平方米标准化厂房进行出租，通过土地流转、农户务工的方式，达到增加农户收入、增加更多岗位。带动受益脱贫户及边缘户户数47户132人；带动直接受益农户157户471人；户均增收1000元以上；项目完成合格率100%；项目资金拨付及时率100%；村集体经济年增收4.2万元。</t>
  </si>
  <si>
    <t>2024年三条岭村新型壮大集体经济项目</t>
  </si>
  <si>
    <t>投资70万建设800平方米标准化厂房进行出租，通过土地流转、农户务工的方式，达到增加农户收入、增加更多岗位。带动受益脱贫户及边缘户户数42户127人；带动直接受益农户140户420人；户均增收1000元以上；项目完成合格率100%；项目资金拨付及时率100%；村集体经济年增收4.2万元。</t>
  </si>
  <si>
    <t>三条岭村</t>
  </si>
  <si>
    <t>2024年水利村新型壮大集体经济项目</t>
  </si>
  <si>
    <t>投资70万建设800平方米标准化厂房进行出租，通过土地流转、农户务工的方式，达到增加农户收入、增加更多岗位。带动受益脱贫户及边缘户户数84户265人；带动直接受益农户280户840人；户均增收1000元以上；项目完成合格率100%；村集体经济年增收4.2万元。</t>
  </si>
  <si>
    <t>2024年杨庄社区新型壮大集体经济项目</t>
  </si>
  <si>
    <t>投资70万建设800平方米标准化厂房进行出租，通过土地流转、农户务工的方式，达到增加农户收入、增加更多岗位。带动受益脱贫户及边缘户户数31户101人；带动直接受益农户103户309人；户均增收1000元以上；项目完成合格率100%；项目资金拨付及时率100%；村集体经济年增收4.2万元。</t>
  </si>
  <si>
    <t>2024年余岭村新型壮大集体经济项目</t>
  </si>
  <si>
    <t>资金投入到城投公司，由城投公司建设200平方米钢架结构标准化厂房进行出租，进行工业生产服装制作等，总占地面积400平方米。根据资金总额5%进行约定分红到村，同时带动村上脱贫户务工。</t>
  </si>
  <si>
    <t>投资70万建设800平方米标准化厂房进行出租，通过土地流转、农户务工的方式，达到增加农户收入、增加更多岗位。带动受益脱贫户及边缘户户数64户187人；带动直接受益农户213户639人；户均增收1000元以上；项目完成合格率100%；项目资金拨付及时率100%；村集体经济年增收4.2万元。</t>
  </si>
  <si>
    <t>2024年新合村新型壮大集体经济项目</t>
  </si>
  <si>
    <t>由村集体建粮油基地300亩，林下魔芋种植200亩，肉羊养殖300头，入股给安康市汉滨区鹏晨生态养殖农民专业合作社经营，优先形成固定资产归村集体。安康市汉滨区鹏晨生态养殖农民专业合作社定期向村集体按照资金的6%分红。壮大村集体经济，推动村内集体经济快速壮大发展，通过土地流转、农户务工的方式，达到增加农户收入、增加更多岗位。带动受益脱贫户及边缘户户数109户368人；带动直接受益农户363户1089人；户均增收1000元以上；项目完成合格率100%；项目资金拨付及时率100%；村集体经济年增收4.2万元。</t>
  </si>
  <si>
    <t>2024年干田村新型壮大集体经济项目</t>
  </si>
  <si>
    <t>资金投入到城投公司，由城投公司建设200平方米钢架结构标准化厂房进行出租，作为仓储物流转运库使用，总占地面积800平方米。根据资金总额5%进行约定分红到村，同时带动村上脱贫户务工。</t>
  </si>
  <si>
    <t>投资70万建设800平方米标准化厂房进行出租，通过土地流转、农户务工的方式，达到增加农户收入、增加更多岗位。带动受益脱贫户及边缘户户数136户472人；带动直接受益农户453户1359人；户均增收1000元以上；项目完成合格率100%；项目资金拨付及时率100%；村集体经济年增收4.2万元。</t>
  </si>
  <si>
    <t>2024年棋盘村新型壮大集体经济项目</t>
  </si>
  <si>
    <t>投资70万建设800平方米标准化厂房进行出租，通过土地流转、农户务工的方式，达到增加农户收入、增加更多岗位。带动受益脱贫户及边缘户户数135户395人；带动直接受益农户450户1350人；户均增收1000元以上；项目完成合格率100%；项目资金拨付及时率100%；村集体经济年增收4.2万元。</t>
  </si>
  <si>
    <t>2024年恒河村新型壮大集体经济项目</t>
  </si>
  <si>
    <t>投资70万建设800平方米标准化厂房进行出租，通过土地流转、农户务工的方式，达到增加农户收入、增加更多岗位。带动受益脱贫户及边缘户户数43户135人；带动直接受益农户143户429人；户均增收1000元以上；项目完成合格率100%；项目资金拨付及时率100%；村集体经济年增收4.2万元。</t>
  </si>
  <si>
    <t>2024年姜沟村新型壮大集体经济项目</t>
  </si>
  <si>
    <t>投资70万建设800平方米标准化厂房进行出租，通过土地流转、农户务工的方式，达到增加农户收入、增加更多岗位。带动受益脱贫户及边缘户户数50户161人；带动直接受益农户167户501人；户均增收1000元以上；项目完成合格率100%；项目资金拨付及时率100%；村集体经济年增收4.2万元。</t>
  </si>
  <si>
    <t>2024年和平社区新型壮大集体经济项目</t>
  </si>
  <si>
    <t>新建和平社区创业综合性厂房1500平方米，1层：长18m×宽16.2m×高4.8m；2-5层：长18m×宽16.2m×高3.9m。（其中，毛绒玩具加工厂1100平方米，毛绒玩具技术培训中心300平方米，产品展销中心100平方米）</t>
  </si>
  <si>
    <t>由村集体新建和平社区创业综合性厂房1500平方米，租赁的方式，优先形成固定资产归村集体，推动村内集体经济快速壮大发展，增加村集体收入，通过产销对接、带动务工、收益分红等方式使农户达到增收的目标。项目（工程）完成及时率100%；项目（工程）验收合格率100%；受益总人口100户，其中脱贫户及边缘户人口数30户；户均增收1000元以上；受益脱贫户及边缘户人口满意度90%；年增加村集体经济收入9万元。</t>
  </si>
  <si>
    <t>和平社区</t>
  </si>
  <si>
    <t>2024年袁庄村新型壮大村集体经济项目</t>
  </si>
  <si>
    <t>建设露营基地配套设施（24平方米小木屋50间，共计1200平方米），已建两栋（一栋18间，长40m×宽7m×高7m；1栋5间，长11m×宽6.6m×高4m），还有一栋未建的九套27间，长4.5m×宽6m×高3m；栽植沃柑700株。</t>
  </si>
  <si>
    <t>建设露营基地配套设施（24平方米小木屋50间，共计1200平方米），栽植沃柑700株。由村集体经济组织合作社自建，形成固定资产归村集体所有，通过租赁的方式，租赁给有能力经营的农户或经营主体进行经营，村集体收取租金壮大村集体经济。通过土地流转、带动务工、收益分红、农产品订单收购等方式使农户达到增收的目标。项目（工程）完成及时率100%；项目（工程）验收合格率100%；受益总人口210户，其中脱贫户及边缘户人口数63户；户均增收1000元以上；受益脱贫户及边缘户人口满意度91%；年增加村集体收入12万元。</t>
  </si>
  <si>
    <t>2024年南月村新型壮大集体经济建设项目</t>
  </si>
  <si>
    <t>新建标准化智能蚕室1500平方米（暂未建），小蚕钢架共育室500平方米，长47m×宽12m×高4.5m。</t>
  </si>
  <si>
    <t>由村集体新建新建标准化智能蚕室1500平方米，小蚕共育室500平方米，通过租赁的方式推动村内集体经济快速壮大发展，增加村集体收入，优先形成固定资产归村集体，通过土地流转、带动务工、收益分红等方式使农户达到增收的目标。项目（工程）完成及时率100%；项目（工程）验收合格率100%；受益总人数543户1629人，其中脱贫户及边缘户人口数163户420人；户均增收1000元以上；受益脱贫户及边缘户人口满意度91%；增加村集体收入12万元。</t>
  </si>
  <si>
    <t>2024年梅子沟村新型壮大集体经济项目</t>
  </si>
  <si>
    <t>新建包含复合性油料加工坊，农产品加工及包装间，烘干室等农产品生产加工及包装综合性三层钢架厂房约1500㎡，长27m×宽28m×高11.4m。</t>
  </si>
  <si>
    <t>由村集体新建包含复合性油料加工坊，农产品加工及包装间，烘干室等农产品生产加工及包装综合性厂房约1500㎡，通过租赁的方式推动村内集体经济快速壮大发展，增加村集体收入，优先形成固定资产归村集体，通过土地流转、带动务工、收益分红等方式使农户达到增收的目标。项目（工程）完成及时率100%；项目（工程）验收合格率100%；受益总人数157户471人，其中脱贫户及边缘户人口数47户115人；户均增收1000元以上；受益脱贫户及边缘户人口满意度91%；增加村集体收入12万元。</t>
  </si>
  <si>
    <t>2024年月坝村新型壮大集体经济项目</t>
  </si>
  <si>
    <t>建设少数民族特色村庄，夜市标准化门面房进行出租。牛羊肉交易市场，牛羊肉初加工、精加工展示、销售中心1处，面积1500平方米，长30m×宽25m×高3.2m。交易市场及销售中心建设钢结构厂房，场地硬化及水电设施设备齐全。</t>
  </si>
  <si>
    <t>由村集体建设少数民族特色村庄，夜市标准化门面房进行出租。牛羊肉交易市场1500平方米，牛羊肉初加工、精加工展示、销售中心1处，通过自主经营的方式推动村内集体经济快速壮大发展，增加村集体收入，优先形成固定资产归村集体，通过土地流转、带动务工、收益分红等方式使农户达到增收的目标。直接受益人口203户609人，其中脱贫户61户98人；户均增收1000元以上；项目完成合格率100%；项目资金拨付及时率100%；受益村集体满意度95%；增加村集体收入12万元。</t>
  </si>
  <si>
    <t>2024年联红村新型壮大集体经济项目</t>
  </si>
  <si>
    <t>建设少数民族特色村庄，牛羊肉交易市场，牛羊肉初加工、精加工展示销售中心1处，面积1500平方米，长30m×宽25m×高3.2m。交易市场及销售中心建设钢结构厂房，场地硬化及水电设施设备齐全；辅助设施设备齐全。</t>
  </si>
  <si>
    <t>由村集体建设少数民族特色村庄，牛羊肉交易市场1500平方米，牛羊肉初加工、精加工展示、销售中心1处，通过自主经营的方式推动村内集体经济快速壮大发展，增加村集体收入，优先形成固定资产归村集体，通过土地流转、带动务工、收益分红等方式使农户达到增收的目标。直接受益人口217户，共651人；带动直接贫困户65户191人；户均增收1000元以上；项目完成合格率90%；项目资金拨付及时率100%；受益村集体满意度94%；增加村集体收入12万元。</t>
  </si>
  <si>
    <t>二、就业项目</t>
  </si>
  <si>
    <t>1.务工补助</t>
  </si>
  <si>
    <t>①交通费补助</t>
  </si>
  <si>
    <t>2024年恒口示范区脱贫户及监测户外出务工交通补贴项目</t>
  </si>
  <si>
    <t>根据《关于切实做好脱贫攻坚过度期就业帮扶工作的通知》要求，实施2024年辖区脱贫及“三类户”家庭成员劳动力外出务工交通费补贴，对6089名跨省务工的脱贫户及监测户劳动力进行交通补贴，按照省外务工每人补贴500元的标准，将使用项目资金304.45万元。</t>
  </si>
  <si>
    <t>用于对辖区6089名跨省务工的脱贫户及监测户劳动力进行交通补贴，按照《关于做好2024年脱贫户及“三类户”家庭成员劳动力外出务工一次性交通补贴申报工作的通知》要求，跨省务工每人每年补贴500元，项目完成后可有效促进脱贫户及监测户劳动力外出务工的积极性，实现就业增收。</t>
  </si>
  <si>
    <t>96个村（社区）</t>
  </si>
  <si>
    <t>创业办</t>
  </si>
  <si>
    <t>②生产奖补、劳务补助等</t>
  </si>
  <si>
    <t>①帮扶车间（特色手工基地）建设</t>
  </si>
  <si>
    <t>②技能培训</t>
  </si>
  <si>
    <t>③以工代训</t>
  </si>
  <si>
    <t>3.帮扶车间一次性补助项目</t>
  </si>
  <si>
    <t>4.创业</t>
  </si>
  <si>
    <t>①创业培训</t>
  </si>
  <si>
    <t>②创业奖补</t>
  </si>
  <si>
    <t>5.乡村工匠</t>
  </si>
  <si>
    <t>①乡村工匠培育培训</t>
  </si>
  <si>
    <t>②乡村工匠大师工作室</t>
  </si>
  <si>
    <t>③乡村工匠传习所</t>
  </si>
  <si>
    <t>6.公益性岗位</t>
  </si>
  <si>
    <t>易地搬迁社区公益性岗位补贴</t>
  </si>
  <si>
    <t>根据《恒口示范区2022年易地搬迁社区开发公益性岗位的通知》要求，预计兑辖区内2024年易地搬迁社区167名公益性岗位，按照每人每户9000元的标准进行补贴</t>
  </si>
  <si>
    <t>扶持21个易地搬迁社区开发公益性岗位共167名，每人每户每年补贴9000元，项目完成后可切实增加脱贫人口收入，巩固脱贫攻坚成果。</t>
  </si>
  <si>
    <t>21个易地搬迁社区</t>
  </si>
  <si>
    <t>三、乡村建设行动</t>
  </si>
  <si>
    <t>1.农村基础设施（含产业配套基础设施）</t>
  </si>
  <si>
    <t>①村庄规划编制（含修编）</t>
  </si>
  <si>
    <t>大坡大道村实用性村庄规划编制项目</t>
  </si>
  <si>
    <t>乡级行政区域的村庄布点，村庄的选址位置、性质、规模和发展方向，村庄的交通、供水、供电、 邮电 、商业、绿化等生产和生活服务设施的配置。</t>
  </si>
  <si>
    <t>为了进一步强化乡村振兴战略的具体落实效果，促进产业发展，促进和带动农民增收，强化规划引领作用，引导村庄发展，从而实现美丽宜居乡村建设。</t>
  </si>
  <si>
    <t>大坡村、大道村</t>
  </si>
  <si>
    <t>自然资源局</t>
  </si>
  <si>
    <t>资金扶持</t>
  </si>
  <si>
    <t>马鞍村实用性村庄规划编制项目</t>
  </si>
  <si>
    <t>恒大村实用性村庄规划编制项目</t>
  </si>
  <si>
    <t>庙湾村实用性村庄规划编制项目</t>
  </si>
  <si>
    <t>冯湾村实用性村庄规划编制项目</t>
  </si>
  <si>
    <t>三里社区实用性村庄规划编制项目</t>
  </si>
  <si>
    <t>②农村道路建设（通村路、通户路、小型桥梁等）</t>
  </si>
  <si>
    <t>2024年新合村村部门前防护工程(水毁道路修复，临水临崖道路修复)</t>
  </si>
  <si>
    <t>路面设计长度140米，宽6.5米，设置安防140米，挡墙C20混凝土158.2m³、C25混凝土18.2m³、M7.5浆砌片石护坡24.7m³、C15片石混凝土3580m³、砂砾反滤层18.5m³、HRB400钢筋5205公斤、挖土2786m³、挖石3336m³、回填土3664m³。</t>
  </si>
  <si>
    <t>补足必要的基础设施短板，解决脱贫户及农户出行问题；以工代赈项目增加劳动者收入（总收入）24万元；以工代赈项目增加脱贫人口收入（总收入）3.6万元；项目（工程）完成及时率100%；项目（工程）验收合格率100%；受益总人口265户972人，其中脱贫户及边缘户人口数102户359人；受益脱贫户及边缘户人口满意度91%，建成后资产归村集体，按照管护制度落实管护责任人。</t>
  </si>
  <si>
    <t>住建局（交通局）</t>
  </si>
  <si>
    <t>工程建设</t>
  </si>
  <si>
    <t>2024年东坝社区通组路硬化项目</t>
  </si>
  <si>
    <t>东坝社区通组路硬化390米，其中316国道至东坝新村主路130米，东坝二组路段100米，东坝原主路至东坝阳安线南边160米</t>
  </si>
  <si>
    <t>补足必要的基础设施短板，解决脱贫户及农户出行问题；以工代赈项目增加劳动者收入（总收入）9万元；以工代赈项目增加脱贫人口收入（总收入）1.35万元；项目（工程）完成及时率100%；项目（工程）验收合格率100%；受益总人口119户425人，其中脱贫户及边缘户人口数19户61人；受益脱贫户及边缘户人口满意度91%，建成后资产归村集体，按照管护制度落实管护责任人。</t>
  </si>
  <si>
    <t>东坝社区</t>
  </si>
  <si>
    <t>2024年长行村道路水毁修复工程</t>
  </si>
  <si>
    <t>修复路面1.2公里、浆砌挡墙520立方米、清理塌方2200立方米</t>
  </si>
  <si>
    <t>项目（工程）验收合格率≥100%；项目（工程）工程完成率≥100%；受益总人数324户986人，其中脱贫户及边缘户人口数165户864人；受益脱贫户及边缘户人口满意度91%，建成后资产归村集体，按照管护制度落实管护责任人。</t>
  </si>
  <si>
    <t>2024年大坡村、大道村道路水毁修复工程</t>
  </si>
  <si>
    <t>修复路基200平方米、路面0.64公里、桥梁30延米，涵洞26米、浆砌挡墙8708立方米，C20片石混凝土727立方米，波形护栏504米、清理塌方6050立方米</t>
  </si>
  <si>
    <t>项目（工程）验收合格率≥100%；项目（工程）工程完成率≥100%；受益总人数507户1650人，其中脱贫户及边缘户人口数167户683人；受益脱贫户及边缘户人口满意度91%，建成后资产归村集体，按照管护制度落实管护责任人。</t>
  </si>
  <si>
    <t>2024年姜沟村敬老院门前水毁修复</t>
  </si>
  <si>
    <t>1、.挖土方：2550立方。
2、桥底砌筑C20片石砼335立方。
3、M7.5浆砌石挡土墙：200立方。</t>
  </si>
  <si>
    <t>项目（工程）验收合格率≥100%；项目（工程）工程完成率≥100%；受益总人数309户1123人，其中脱贫户及边缘户人口数153户469人；受益脱贫户及边缘户人口满意度91%，建成后资产归村集体，按照管护制度落实管护责任人。</t>
  </si>
  <si>
    <t>③产业路、资源路、旅游路建设</t>
  </si>
  <si>
    <t>2024年夹河村魔芋种植园区灌溉引水设施项目</t>
  </si>
  <si>
    <t>新建新民水库至夹河村1-4组发展产业灌溉引水设施长3500米（管道设施预埋、渠道开挖、管道焊接、人工转运管道）。</t>
  </si>
  <si>
    <t>通过补足园区必要的基础设施，推动园区快速发展，达到园区更好的通过土地流转、带动务工、带动分红等带动农户发展的目标，建成后资产归村集体所有；以工代赈项目增加15户总收入1.5万元，其中，带动4户脱贫户就地务工，户均增收0.225万元；项目（工程）完成及时率100%；项目（工程）验收合格率100%；受益脱贫户及边缘户人口数139人；受益脱贫户及边缘户人口满意度91%</t>
  </si>
  <si>
    <t>2024年小垱村龙里沟绿色生态种养殖专业合作社产业园区灌溉项目</t>
  </si>
  <si>
    <t>小垱村龙里沟绿色生态种养殖专业合作社产业园区铺设管道长4公里，管道直径90mm。</t>
  </si>
  <si>
    <t>通过补足园区必要的基础设施，推动园区快速发展，达到园区更好的通过土地流转、带动务工、带动分红等带动农户发展的目标，建成后资产归村集体所有；以工代赈项目带动12户12人就地务工，总收入9万元，其中，带动脱贫户2户2人就近务工，户均增收0.23万元；项目（工程）完成及时率100%；项目（工程）验收合格率100%；受益脱贫户及边缘户人口数92人；受益脱贫户及边缘户人口满意度91%</t>
  </si>
  <si>
    <t>2024年小垱村伊甸园区油茶基地灌溉项目</t>
  </si>
  <si>
    <t>小垱村伊甸园产业园油茶灌溉，铺设管道3公里，管道直径60mm。</t>
  </si>
  <si>
    <t>通过补足园区必要的基础设施，推动园区快速发展，达到园区更好的通过土地流转、带动务工、带动分红等带动农户发展的目标，建成后资产归村集体所有；以工代赈项目带动10户10人就近务工，总收入6万元，其中，带动脱贫户2户2人就近务工，总收入0.9万元；项目（工程）完成及时率100%；项目（工程）验收合格率100%；受益脱贫户及边缘户人口数92人；受益脱贫户及边缘户人口满意度91%以上</t>
  </si>
  <si>
    <t>2024年月坝村一至二组粮油种植产业灌溉及配套设施项目</t>
  </si>
  <si>
    <t>1、道路提升改造约0.875公里（其中：主线长0.731公里，路面宽度3.5米，支线长0.144公里，路面宽度3米）、面板厚度18CM；配套道路排水设施管网约410米；检查井约12座；管涵约50米；边沟约58米。2、新修灌溉渠道约0.87公里（其中0.6米宽渠道0.114公里，0.8米宽渠道0.756公里），排水涵洞约30米。</t>
  </si>
  <si>
    <t>2024年3月至2024年12月</t>
  </si>
  <si>
    <t>项目建成后，补齐必要的农业基础设施，可有效改善群众的生产条件，推动农业高质量发展，群众通过土地流转收入、务工、提高农业效益等方式带动农户增收，形成的资产归村集体所有，后续管理由村集体自主经营管理，按照管护制度落实管护责任人。受益农户136户469人，其中脱贫户及边缘30户43人，带动受益户及脱贫户户均增收300元以上，受益户及脱贫（边缘户）满意度91%以上。</t>
  </si>
  <si>
    <t>党群局</t>
  </si>
  <si>
    <t>2024年月坝村养牛场配套基础设施项目</t>
  </si>
  <si>
    <t>水牛养殖场活动场地硬化约600平方米；M7.5浆砌石挡墙200m³，铺设1.25米管涵约60米。</t>
  </si>
  <si>
    <t>扩大养殖场建设规模，带动周边群众养殖业快速发展，群众通过土地流转收入、养殖场务工等方式带动农户增收，建成后资产归村集体所有；由村集体自主经营管理，按照管护制度落实管护责任人；带动农户48户136人，其中脱贫户及边缘8户13人，带动受益户每户每年增收400元以上，受益脱贫户及边缘户满意度91%以上。</t>
  </si>
  <si>
    <t>2024年三合村魔芋产业园区灌溉渠道修复项目</t>
  </si>
  <si>
    <t>三合村民兵训练基地对面灌溉渠道修复，长600米，宽1米，高1米；更换DN1000钢筋砼管56米。</t>
  </si>
  <si>
    <t>通过补足园区必要的基础设施，推动园区快速发展，达到园区更好的通过土地流转、带动务工、带动分红等带动农户发展的目标，建成后资产归村集体所有；扶持带动脱贫户及三类户户数20户，带动受益户每户每年增收400元以上，服务群众满意度95%以上。</t>
  </si>
  <si>
    <t>社管局</t>
  </si>
  <si>
    <t>④农村供水保障设施建设</t>
  </si>
  <si>
    <t>2024年庙湾村二组、十六组安全饮水巩固提升工程</t>
  </si>
  <si>
    <r>
      <rPr>
        <sz val="10"/>
        <rFont val="宋体"/>
        <charset val="134"/>
        <scheme val="minor"/>
      </rPr>
      <t>①1、3组新建1座拦水坝，1口集水井，输水管道</t>
    </r>
    <r>
      <rPr>
        <sz val="10"/>
        <rFont val="Calibri"/>
        <charset val="134"/>
      </rPr>
      <t>Φ</t>
    </r>
    <r>
      <rPr>
        <sz val="10"/>
        <rFont val="宋体"/>
        <charset val="134"/>
        <scheme val="minor"/>
      </rPr>
      <t>50PE管500m。②2组原有渗水井清淤加固，输水管道</t>
    </r>
    <r>
      <rPr>
        <sz val="10"/>
        <rFont val="Calibri"/>
        <charset val="134"/>
      </rPr>
      <t>Φ</t>
    </r>
    <r>
      <rPr>
        <sz val="10"/>
        <rFont val="宋体"/>
        <charset val="134"/>
        <scheme val="minor"/>
      </rPr>
      <t>40PE管350m，修建10m3圆形清水池1座，消毒房1间，配备电解食盐消毒设备1套，铺设配水管道</t>
    </r>
    <r>
      <rPr>
        <sz val="10"/>
        <rFont val="Calibri"/>
        <charset val="134"/>
      </rPr>
      <t>Φ</t>
    </r>
    <r>
      <rPr>
        <sz val="10"/>
        <rFont val="宋体"/>
        <charset val="134"/>
        <scheme val="minor"/>
      </rPr>
      <t>40PE-</t>
    </r>
    <r>
      <rPr>
        <sz val="10"/>
        <rFont val="Calibri"/>
        <charset val="134"/>
      </rPr>
      <t>Φ</t>
    </r>
    <r>
      <rPr>
        <sz val="10"/>
        <rFont val="宋体"/>
        <charset val="134"/>
        <scheme val="minor"/>
      </rPr>
      <t>20PE管4120m。③16组大口井清淤加深，铺设输水管道</t>
    </r>
    <r>
      <rPr>
        <sz val="10"/>
        <rFont val="Calibri"/>
        <charset val="134"/>
      </rPr>
      <t>Φ</t>
    </r>
    <r>
      <rPr>
        <sz val="10"/>
        <rFont val="宋体"/>
        <charset val="134"/>
        <scheme val="minor"/>
      </rPr>
      <t>40PE管400m。修建10 m3清水池1座，消毒房1间，配备电解食盐消毒设备1套，铺设配水管道</t>
    </r>
    <r>
      <rPr>
        <sz val="10"/>
        <rFont val="Calibri"/>
        <charset val="134"/>
      </rPr>
      <t>Φ</t>
    </r>
    <r>
      <rPr>
        <sz val="10"/>
        <rFont val="宋体"/>
        <charset val="134"/>
        <scheme val="minor"/>
      </rPr>
      <t>40PE-</t>
    </r>
    <r>
      <rPr>
        <sz val="10"/>
        <rFont val="Calibri"/>
        <charset val="134"/>
      </rPr>
      <t>Φ</t>
    </r>
    <r>
      <rPr>
        <sz val="10"/>
        <rFont val="宋体"/>
        <charset val="134"/>
        <scheme val="minor"/>
      </rPr>
      <t>20PE管1870m。</t>
    </r>
  </si>
  <si>
    <t>2024年6月-2024年10月</t>
  </si>
  <si>
    <t>对庙湾村二组、十六组饮水工程进行巩固提升，项目建成后，提高群众供水保障率和供水质量，受益总人数63户215人，其中脱贫户及边缘户人数88人；受益脱贫户及边缘户人口满意度95%。建成后资产归村集体所有，按照管护制度落实管护责任人。</t>
  </si>
  <si>
    <t>社会事务管理局</t>
  </si>
  <si>
    <t>2024年江沟社区安全饮水巩固提升工程</t>
  </si>
  <si>
    <t>新建管井1口，泵站管理房1座，铺设输水管道900m，修建加药房1座，配备电解食盐消毒设备1套。</t>
  </si>
  <si>
    <t xml:space="preserve">2024年6月-2024年10月 </t>
  </si>
  <si>
    <t>对江沟社区饮水工程进行巩固提升，项目建成后，提高群众供水保障率和供水质量，受益总人数367户1390人，其中脱贫户及边缘户人数127人；受益脱贫户及边缘户人口满意度95%。建成后资产归村集体所有，按照管护制度落实管护责任人。</t>
  </si>
  <si>
    <t>2024年民兴村二、三组安全饮水巩固提升工程</t>
  </si>
  <si>
    <r>
      <rPr>
        <sz val="10"/>
        <rFont val="宋体"/>
        <charset val="134"/>
        <scheme val="minor"/>
      </rPr>
      <t>修建集水井1座，M7.5浆砌石挡墙10m，输水管道</t>
    </r>
    <r>
      <rPr>
        <sz val="10"/>
        <rFont val="Calibri"/>
        <charset val="134"/>
      </rPr>
      <t>Φ</t>
    </r>
    <r>
      <rPr>
        <sz val="10"/>
        <rFont val="宋体"/>
        <charset val="134"/>
        <scheme val="minor"/>
      </rPr>
      <t>50PE管300m，修建20m3清水池1座，消毒房1间，配备电解食盐消毒设备1套，铺设配水管道</t>
    </r>
    <r>
      <rPr>
        <sz val="10"/>
        <rFont val="Calibri"/>
        <charset val="134"/>
      </rPr>
      <t>Φ</t>
    </r>
    <r>
      <rPr>
        <sz val="10"/>
        <rFont val="宋体"/>
        <charset val="134"/>
        <scheme val="minor"/>
      </rPr>
      <t>50PE-</t>
    </r>
    <r>
      <rPr>
        <sz val="10"/>
        <rFont val="Calibri"/>
        <charset val="134"/>
      </rPr>
      <t>Φ</t>
    </r>
    <r>
      <rPr>
        <sz val="10"/>
        <rFont val="宋体"/>
        <charset val="134"/>
        <scheme val="minor"/>
      </rPr>
      <t>20PE管6800m。</t>
    </r>
  </si>
  <si>
    <t>对民兴村二、三组饮水工程进行巩固提升，项目建成后，提高群众供水保障率和供水质量，受益总人数45户161人，其中脱贫户及边缘户人数53人；受益脱贫户及边缘户人口满意度95%。建成后资产归村集体所有，按照管护制度落实管护责任人。</t>
  </si>
  <si>
    <t>2024年奎星村三组、十组安全饮水巩固提升工程</t>
  </si>
  <si>
    <r>
      <rPr>
        <sz val="10"/>
        <rFont val="宋体"/>
        <charset val="134"/>
        <scheme val="minor"/>
      </rPr>
      <t>①10组集水井清淤，输水管道</t>
    </r>
    <r>
      <rPr>
        <sz val="10"/>
        <rFont val="Calibri"/>
        <charset val="134"/>
      </rPr>
      <t>Φ</t>
    </r>
    <r>
      <rPr>
        <sz val="10"/>
        <rFont val="宋体"/>
        <charset val="134"/>
        <scheme val="minor"/>
      </rPr>
      <t>40PE管300m，修建10m3清水池1座，消毒房1间，配备电解食盐消毒设备1套，铺设配水管道</t>
    </r>
    <r>
      <rPr>
        <sz val="10"/>
        <rFont val="Calibri"/>
        <charset val="134"/>
      </rPr>
      <t>Φ</t>
    </r>
    <r>
      <rPr>
        <sz val="10"/>
        <rFont val="宋体"/>
        <charset val="134"/>
        <scheme val="minor"/>
      </rPr>
      <t>40PE-</t>
    </r>
    <r>
      <rPr>
        <sz val="10"/>
        <rFont val="Calibri"/>
        <charset val="134"/>
      </rPr>
      <t>Φ</t>
    </r>
    <r>
      <rPr>
        <sz val="10"/>
        <rFont val="宋体"/>
        <charset val="134"/>
        <scheme val="minor"/>
      </rPr>
      <t>20PE管3100m。②3组新修大口井1座，铺设</t>
    </r>
    <r>
      <rPr>
        <sz val="10"/>
        <rFont val="Calibri"/>
        <charset val="134"/>
      </rPr>
      <t>Φ</t>
    </r>
    <r>
      <rPr>
        <sz val="10"/>
        <rFont val="宋体"/>
        <charset val="134"/>
        <scheme val="minor"/>
      </rPr>
      <t>63PE管150m。③2组大口井维修加固。</t>
    </r>
  </si>
  <si>
    <t>对奎星村三组、十组饮水工程进行巩固提升，项目建成后，提高群众供水保障率和供水质量，受益总人数18户65人，其中脱贫户及边缘户人数15人；受益脱贫户及边缘户人口满意度95%。建成后资产归村集体所有，按照管护制度落实管护责任人。</t>
  </si>
  <si>
    <t>2024年杨家营村十一、十二组安全饮水巩固提升工程</t>
  </si>
  <si>
    <r>
      <rPr>
        <sz val="10"/>
        <rFont val="宋体"/>
        <charset val="134"/>
        <scheme val="minor"/>
      </rPr>
      <t>修建大口井1座，铺设输水管道630m，修建30m3清水池1座，消毒房1间，配备电解食盐消毒设备1套，铺设配水管道</t>
    </r>
    <r>
      <rPr>
        <sz val="10"/>
        <rFont val="Calibri"/>
        <charset val="134"/>
      </rPr>
      <t>Φ</t>
    </r>
    <r>
      <rPr>
        <sz val="10"/>
        <rFont val="宋体"/>
        <charset val="134"/>
        <scheme val="minor"/>
      </rPr>
      <t>75PE-</t>
    </r>
    <r>
      <rPr>
        <sz val="10"/>
        <rFont val="Calibri"/>
        <charset val="134"/>
      </rPr>
      <t>Φ</t>
    </r>
    <r>
      <rPr>
        <sz val="10"/>
        <rFont val="宋体"/>
        <charset val="134"/>
        <scheme val="minor"/>
      </rPr>
      <t>20PE管4050m。</t>
    </r>
  </si>
  <si>
    <t>对杨家营村十一、十二组饮水工程进行巩固提升，项目建成后，提高群众供水保障率和供水质量，受益总人数49户210人，其中脱贫户及边缘户人数8人；受益脱贫户及边缘户人口满意度95%。建成后资产归村集体所有，按照管护制度落实管护责任人。</t>
  </si>
  <si>
    <t>2024年谢牌沟村十一组安全饮水巩固提升工程</t>
  </si>
  <si>
    <r>
      <rPr>
        <sz val="10"/>
        <rFont val="宋体"/>
        <charset val="134"/>
        <scheme val="minor"/>
      </rPr>
      <t>拦水坝防渗加固，修建集水井1口，M7.5浆砌石挡墙8.5m，铺设输水管道</t>
    </r>
    <r>
      <rPr>
        <sz val="10"/>
        <rFont val="Calibri"/>
        <charset val="134"/>
      </rPr>
      <t>Φ</t>
    </r>
    <r>
      <rPr>
        <sz val="10"/>
        <rFont val="宋体"/>
        <charset val="134"/>
        <scheme val="minor"/>
      </rPr>
      <t>40PE管550m，铺设配水管道</t>
    </r>
    <r>
      <rPr>
        <sz val="10"/>
        <rFont val="Calibri"/>
        <charset val="134"/>
      </rPr>
      <t>Φ</t>
    </r>
    <r>
      <rPr>
        <sz val="10"/>
        <rFont val="宋体"/>
        <charset val="134"/>
        <scheme val="minor"/>
      </rPr>
      <t>40PE-</t>
    </r>
    <r>
      <rPr>
        <sz val="10"/>
        <rFont val="Calibri"/>
        <charset val="134"/>
      </rPr>
      <t>Φ</t>
    </r>
    <r>
      <rPr>
        <sz val="10"/>
        <rFont val="宋体"/>
        <charset val="134"/>
        <scheme val="minor"/>
      </rPr>
      <t>20PE管2700m。</t>
    </r>
  </si>
  <si>
    <t>对谢牌沟村十一组饮水工程进行巩固提升，项目建成后，提高群众供水保障率和供水质量，受益总人数16户66人，其中脱贫户及边缘户人数17人；受益脱贫户及边缘户人口满意度95%。建成后资产归村集体所有，按照管护制度落实管护责任人。</t>
  </si>
  <si>
    <t>2024年恒口示范区农村饮水工程维修养护项目</t>
  </si>
  <si>
    <t>对五星村等15处农村饮水工程进行维修养护。</t>
  </si>
  <si>
    <t>2024年4月-12月</t>
  </si>
  <si>
    <t>项目完成后，保障饮水工程长效稳定运行，确保群众正常用水，受益总人数20000人，受益群众满意度≥94%。</t>
  </si>
  <si>
    <t>长行村、唐湾村、鲁家村、庙湾村、大坡村、月河村、龙兴村、高剑村、长胜村、五星村、盘龙村、唐岭村、三里社区、联红村、元河村</t>
  </si>
  <si>
    <t>陕西省水务集团恒口供水有限公司</t>
  </si>
  <si>
    <t>安康市恒口示范区恒源水厂扩容改造工程</t>
  </si>
  <si>
    <t>净水厂扩建，总占地面积6.75亩，扩建规模5500m³/d。</t>
  </si>
  <si>
    <t>2024年6月-2024年12月</t>
  </si>
  <si>
    <t>对恒源水厂净水厂扩建，提高群众供水保障率和供水质量，新增供水受益人口1.7万人，项目的实施逐步实现恒口示范区一体化供水，加速城乡一体化建设进程，为当地居民和企业提供便利的供水服务。项目建成后资产归陕西省水务集团恒口供水有限公司所有，由供水公司落实管护责任进行运行管理。受益群众满意度≥90%。</t>
  </si>
  <si>
    <t>2024年恒口示范区农村供水工程水质检测项目</t>
  </si>
  <si>
    <t>生活饮用水水质检测43项，检测份数121份。</t>
  </si>
  <si>
    <t xml:space="preserve">  对供水工程进行水质检测，项目完成后，保障群众安全饮水，受益群众满意度≥90%。</t>
  </si>
  <si>
    <t>24个村</t>
  </si>
  <si>
    <t>购买服务</t>
  </si>
  <si>
    <t>2024年恒口示范区农村小型供水工程消毒药剂购置项目</t>
  </si>
  <si>
    <t>购买次氯酸钙片7.75吨，食盐4吨。</t>
  </si>
  <si>
    <t>2024年6月-8月</t>
  </si>
  <si>
    <t xml:space="preserve">  购置消毒药品对小型供水工程水质进行消毒，项目完成后，提升供水水质保障水平，确保群众安全饮水，受益群众满意度≥90%。</t>
  </si>
  <si>
    <t>52个村</t>
  </si>
  <si>
    <t>支付材料费用</t>
  </si>
  <si>
    <t>⑤农村电网建设（通生产、生活用电、提高综合电压和供电可靠性）</t>
  </si>
  <si>
    <t>⑥数字乡村建设（信息通信基础设施建设、数字化、智能化建设等）</t>
  </si>
  <si>
    <t>2.人居环境整治</t>
  </si>
  <si>
    <t>①农村卫生厕所改造（户用、公共厕所）</t>
  </si>
  <si>
    <t>②农村污水治理</t>
  </si>
  <si>
    <t>③农村垃圾治理</t>
  </si>
  <si>
    <t>④村容村貌提升</t>
  </si>
  <si>
    <t>2024年月河村村容村貌提升改造项目</t>
  </si>
  <si>
    <t>巩固绿化月惠渠600米，23户院落提升改造。新修污水管网500米。新建垃圾集中处理池2处。</t>
  </si>
  <si>
    <t>实施人居环境整治及村容村貌提升改造，改善农村生产生活环境，使更多的人留在当地助力当地发展，为后期实施乡村振兴做好铺垫，建成后资产归村集体；以工代赈项目增加劳动者收入（总收入）29.4万元；以工代赈项目增加脱贫人口收入（总收入）4.41万元；项目（工程）完成及时率100%；项目（工程）验收合格率100%；受益脱贫户及边缘户人口数300人；受益脱贫户及边缘户人口满意度91%</t>
  </si>
  <si>
    <t>2024年双兴社区村人居环境提升项目</t>
  </si>
  <si>
    <t>双兴社区5组张永聪门前至张武墩房后道路硬化0.3公里；安装路灯40盏、绿化。</t>
  </si>
  <si>
    <t>实施人居环境整治及村容村貌提升改造，改善农村生产生活环境，使更多的人留在当地助力当地发展，为后期实施乡村振兴做好铺垫，建成后资产归村集体；以工代赈项目增加劳动者收入（总收入）7.8万元；以工代赈项目增加脱贫人口收入（总收入）1.17万元；项目（工程）完成及时率100%；项目（工程）验收合格率100%；受益脱贫户及边缘户人口数45人；受益脱贫户及边缘户人口满意度91%</t>
  </si>
  <si>
    <t>双兴社区</t>
  </si>
  <si>
    <t>2024年南月村村容村貌提升项目</t>
  </si>
  <si>
    <t>（1）南月村一组至三组路面损坏、路基塌陷修复6处，共计长120米，宽3.5米。（2）小南沟片新修道路排水边沟2.8公里、路两边绿化3.2公里、路灯70盏。</t>
  </si>
  <si>
    <t>实施人居环境整治及村容村貌提升改造，改善农村生产生活环境，使更多的人留在当地助力当地发展，为后期实施乡村振兴做好铺垫，建成后资产归村集体；项目（工程）完成及时率100%；项目（工程）验收合格率100%；受益脱贫户及边缘户人口数87人；受益脱贫户及边缘户人口满意度91%</t>
  </si>
  <si>
    <t>2024年龙泉村1-8组村道太阳能路灯提升改造项目</t>
  </si>
  <si>
    <t>新增80盏太阳能路灯，全村绿化亮化建设</t>
  </si>
  <si>
    <t>通过补足园区必要的基础设施，推动园区快速发展，达到园区更好的通过土地流转、带动务工、带动分红等带动农户发展的目标，建成后资产归村集体；以工代赈项目增加劳动者收入（总收入）6万元；以工代赈项目增加脱贫人口收入（总收入）0.9万元；项目（工程）完成及时率100%；项目（工程）验收合格率100%；受益脱贫户及边缘户人口数133人；受益脱贫户及边缘户人口满意度91%</t>
  </si>
  <si>
    <t>2024年东红社区村容村貌提升项目</t>
  </si>
  <si>
    <t>社区11个居民小组路灯更换140盏，村庄绿化30处，1至11组通组路道路修复1.8公里。</t>
  </si>
  <si>
    <t>实施人居环境整治及村容村貌提升改造，改善农村生产生活环境，使更多的人留在当地助力当地发展，为后期实施乡村振兴做好铺垫，建成后资产归村集体；以工代赈项目增加劳动者收入（总收入）18万元；以工代赈项目增加脱贫人口收入（总收入）2.7万元；项目（工程）完成及时率100%；项目（工程）验收合格率100%；受益脱贫户及边缘户人口数32人；受益脱贫户及边缘户人口满意度91%</t>
  </si>
  <si>
    <t>东红社区</t>
  </si>
  <si>
    <t>2024年袁庄村村容村貌改造提升项目</t>
  </si>
  <si>
    <t>1、316国道至胡左炳门前路段改造400米，美化道路200米，人行步道200米，绿化200平方米，栽植果树40株；2、袁庄五组高速路桥下至张瑞生门前美化道路200米，补修路肩200米，边沟180米，栽植果树80株，种植花草200平米。3.庭院改造10户，新建小菜园1200平米，新搭果架5个，栽植本地特色果树80株，安装路灯60盏。</t>
  </si>
  <si>
    <t>实施人居环境整治及村容村貌提升改造，改善农村生产生活环境，使更多的人留在当地助力当地发展，为后期实施乡村振兴做好铺垫，建成后资产归村集体；项目（工程）完成及时率100%；项目（工程）验收合格率100%；受益脱贫户及边缘户人口数153人；受益脱贫户及边缘户人口满意度91%</t>
  </si>
  <si>
    <t>3.农村公共服务</t>
  </si>
  <si>
    <t>①公共照明设施</t>
  </si>
  <si>
    <t>②开展县乡村公共服务一体化示范创建</t>
  </si>
  <si>
    <t>四、异地搬迁后扶</t>
  </si>
  <si>
    <t>1.易地搬迁后扶</t>
  </si>
  <si>
    <t>①公共服务岗位</t>
  </si>
  <si>
    <t>②“一站式”社区综合服务设施建设</t>
  </si>
  <si>
    <t>五、巩固三保障成果</t>
  </si>
  <si>
    <t>1.住房</t>
  </si>
  <si>
    <t>①农村危房改造（抗震改造和农房巩固维修除外）</t>
  </si>
  <si>
    <t>2024年恒口示范区农村危房改造项目</t>
  </si>
  <si>
    <t>对农村低收入等重点群体中唯一住房无法保障的农户进行危房改造，2024年危房改造规模为4户13人，每户补助危房改造资金1.9万元，共7.6万元。</t>
  </si>
  <si>
    <t>2024年1月1日至2024年12月31日</t>
  </si>
  <si>
    <t>对4户农村低收入群体等重点对象进行危房改造，改造后房屋可以保障其基本住房安全，满足居住条件，直接受益人数13人。</t>
  </si>
  <si>
    <t>恒口镇</t>
  </si>
  <si>
    <t>老湾村
姜沟村
华洲村</t>
  </si>
  <si>
    <t>住建局</t>
  </si>
  <si>
    <t>2.教育</t>
  </si>
  <si>
    <t>①享受“雨露计划”职业教育补助</t>
  </si>
  <si>
    <t>2024年“雨露计划”补助项目</t>
  </si>
  <si>
    <t>根据《汉滨区巩固衔接办关于印发《汉滨区2024年度雨露计划职业教育补助实施方案》，继续向符合条件的脱贫户贫困家庭（含监测帮扶对象家庭）学生发放“雨露计划”补助，每人每学年补贴3000元，预计补助618名学生。</t>
  </si>
  <si>
    <t>2023年9月1日至2024年8月31日</t>
  </si>
  <si>
    <t>项目完成后可切实增加脱贫人口收入，巩固脱贫攻坚成果。</t>
  </si>
  <si>
    <t>补贴到人</t>
  </si>
  <si>
    <t>②其他教育类项目</t>
  </si>
  <si>
    <t>六、乡村治理和精神文明建设</t>
  </si>
  <si>
    <t>1.乡村治理</t>
  </si>
  <si>
    <t>七、项目管理费</t>
  </si>
  <si>
    <t>八、其他</t>
  </si>
  <si>
    <t>其他</t>
  </si>
  <si>
    <t>2024年恒口示范区小型水库维修养护项目</t>
  </si>
  <si>
    <t>9座水库下游坝坡增加标识大字；富强水库左岸坝肩场地硬化270㎡、增加护栏40m；奎星水库下游护坦维修改造1项；白鱼河水库库区漂浮物清理1项，防汛道路断板凿除并修复115m、宽3.5m，卧管侧增加踏步5m、护栏15m。</t>
  </si>
  <si>
    <t>2024年5月-8月</t>
  </si>
  <si>
    <t xml:space="preserve">  为消除水库安全隐患，保障水库长效稳定运行，对15座水库进行维修养护，提升汛期水库防护能力，有效改善生态环境，受益群众满意度≥90%。</t>
  </si>
  <si>
    <t>干田村、安子沟村、梅子沟村、姜沟村、三合村、窑沟村、涧沟村、恒大村、马鞍村、新湾村、王家台村、元河村、大道村、奎星村</t>
  </si>
  <si>
    <t>2024年联红村堰塘提升改造项目</t>
  </si>
  <si>
    <t>堰塘改造提升2座；1#堰塘建设内容为：塘底清淤、迎水坡整修，D800砼涵管铺设100m，栏杆油漆粉刷，堰塘外坎周边地面整修，铺设水泥彩砖，单块规格为25cm*25cm*5cm，铺设面积约3000m²。2#堰塘建设内容为，新修渠道84m（0.5*0.5矩形混凝土渠道，采用C20砼浇筑，渠壁和底板厚为0.1m），增设护栏，长度199.5m 。</t>
  </si>
  <si>
    <t>实施堰塘提升改造，改善农业生产条件，提高农业综合效益，形成的资产归村集体所有，后续管理由村集体自主经营管理，按照管护制度落实管护责任人。项目建成后，可有效保障200余亩农田灌溉，提高农业单产，增加群众收益，同时通过项目建设，解决15人脱贫人口务工，增加群众收入。收益农户128户473人，其中脱贫户及三类户16户52人，受益户及脱贫户（边缘户）户均年增收300元以上；受益脱贫户及边缘户人口满意度91%以上。</t>
  </si>
  <si>
    <t>备注：单元格中类型填报时严格按照中央和省级涉农整合、衔接资金管理办法及指导意见规定的支持范围安排项目，省级重点帮扶镇、村依据《关于支持乡村振兴重点帮扶镇和重点帮扶村加快发展的若干措施》填报。</t>
  </si>
  <si>
    <t>附件1</t>
  </si>
  <si>
    <t>恒口示范区2024年度统筹整合使用财政涉农资金明细表</t>
  </si>
  <si>
    <t>序号</t>
  </si>
  <si>
    <t>财政资金名称</t>
  </si>
  <si>
    <t>脱贫县预计收到整合资金规模
（万元)</t>
  </si>
  <si>
    <t>计划整合资金规模
（万元）</t>
  </si>
  <si>
    <t>备注</t>
  </si>
  <si>
    <t>年初数</t>
  </si>
  <si>
    <t>调增</t>
  </si>
  <si>
    <t>调减</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</si>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</sst>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00_);[Red]\(0.00\)"/>
    <numFmt numFmtId="179" formatCode="0_ "/>
  </numFmts>
  <fonts count="41">
    <font>
      <sz val="12"/>
      <name val="宋体"/>
      <charset val="134"/>
    </font>
    <font>
      <sz val="10"/>
      <color indexed="8"/>
      <name val="宋体"/>
      <charset val="134"/>
    </font>
    <font>
      <b/>
      <sz val="10"/>
      <color indexed="8"/>
      <name val="宋体"/>
      <charset val="134"/>
    </font>
    <font>
      <sz val="10"/>
      <color indexed="8"/>
      <name val="黑体"/>
      <charset val="134"/>
    </font>
    <font>
      <b/>
      <sz val="18"/>
      <color indexed="8"/>
      <name val="宋体"/>
      <charset val="134"/>
    </font>
    <font>
      <sz val="26"/>
      <name val="宋体"/>
      <charset val="134"/>
    </font>
    <font>
      <b/>
      <sz val="10"/>
      <name val="宋体"/>
      <charset val="134"/>
    </font>
    <font>
      <sz val="10"/>
      <name val="宋体"/>
      <charset val="134"/>
    </font>
    <font>
      <sz val="10"/>
      <name val="黑体"/>
      <charset val="134"/>
    </font>
    <font>
      <sz val="26"/>
      <name val="方正小标宋简体"/>
      <charset val="134"/>
    </font>
    <font>
      <b/>
      <sz val="11"/>
      <name val="宋体"/>
      <charset val="134"/>
    </font>
    <font>
      <b/>
      <sz val="12"/>
      <name val="宋体"/>
      <charset val="134"/>
    </font>
    <font>
      <sz val="10"/>
      <name val="宋体"/>
      <charset val="134"/>
      <scheme val="minor"/>
    </font>
    <font>
      <b/>
      <sz val="10"/>
      <name val="宋体"/>
      <charset val="134"/>
      <scheme val="minor"/>
    </font>
    <font>
      <sz val="10"/>
      <name val="仿宋"/>
      <charset val="134"/>
    </font>
    <font>
      <sz val="12"/>
      <name val="仿宋"/>
      <charset val="134"/>
    </font>
    <font>
      <sz val="12"/>
      <name val="仿宋_GB2312"/>
      <charset val="134"/>
    </font>
    <font>
      <sz val="11"/>
      <name val="仿宋_GB2312"/>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3" borderId="13" applyNumberFormat="0" applyAlignment="0" applyProtection="0">
      <alignment vertical="center"/>
    </xf>
    <xf numFmtId="0" fontId="29" fillId="4" borderId="14" applyNumberFormat="0" applyAlignment="0" applyProtection="0">
      <alignment vertical="center"/>
    </xf>
    <xf numFmtId="0" fontId="30" fillId="4" borderId="13" applyNumberFormat="0" applyAlignment="0" applyProtection="0">
      <alignment vertical="center"/>
    </xf>
    <xf numFmtId="0" fontId="31" fillId="5"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39" fillId="0" borderId="0">
      <alignment vertical="center"/>
    </xf>
    <xf numFmtId="0" fontId="19" fillId="0" borderId="0">
      <alignment vertical="center"/>
    </xf>
    <xf numFmtId="0" fontId="0" fillId="0" borderId="0">
      <alignment vertical="center"/>
    </xf>
  </cellStyleXfs>
  <cellXfs count="98">
    <xf numFmtId="0" fontId="0" fillId="0" borderId="0" xfId="0">
      <alignment vertical="center"/>
    </xf>
    <xf numFmtId="0" fontId="1" fillId="0" borderId="0" xfId="56" applyFont="1" applyFill="1" applyBorder="1" applyAlignment="1" applyProtection="1">
      <alignment vertical="center"/>
      <protection locked="0"/>
    </xf>
    <xf numFmtId="0" fontId="2" fillId="0" borderId="0" xfId="56" applyFont="1" applyFill="1" applyBorder="1" applyAlignment="1">
      <alignment vertical="center"/>
    </xf>
    <xf numFmtId="0" fontId="1" fillId="0" borderId="0" xfId="56" applyFont="1" applyFill="1" applyBorder="1" applyAlignment="1">
      <alignment vertical="center"/>
    </xf>
    <xf numFmtId="0" fontId="1" fillId="0" borderId="0" xfId="56" applyFont="1" applyFill="1" applyBorder="1" applyAlignment="1">
      <alignment horizontal="center" vertical="center"/>
    </xf>
    <xf numFmtId="176" fontId="1" fillId="0" borderId="0" xfId="56" applyNumberFormat="1" applyFont="1" applyFill="1" applyBorder="1" applyAlignment="1">
      <alignment horizontal="center" vertical="center"/>
    </xf>
    <xf numFmtId="0" fontId="1" fillId="0" borderId="0" xfId="0" applyFont="1" applyFill="1" applyBorder="1" applyAlignment="1">
      <alignment vertical="center"/>
    </xf>
    <xf numFmtId="0" fontId="3" fillId="0" borderId="0" xfId="56" applyFont="1" applyFill="1" applyAlignment="1" applyProtection="1">
      <alignment vertical="center"/>
      <protection locked="0"/>
    </xf>
    <xf numFmtId="0" fontId="1" fillId="0" borderId="0" xfId="56" applyFont="1" applyFill="1" applyBorder="1" applyAlignment="1" applyProtection="1">
      <alignment horizontal="center" vertical="center"/>
      <protection locked="0"/>
    </xf>
    <xf numFmtId="176" fontId="1" fillId="0" borderId="0" xfId="56" applyNumberFormat="1" applyFont="1" applyFill="1" applyBorder="1" applyAlignment="1" applyProtection="1">
      <alignment horizontal="center" vertical="center"/>
      <protection locked="0"/>
    </xf>
    <xf numFmtId="0" fontId="4" fillId="0" borderId="0" xfId="56"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protection locked="0"/>
    </xf>
    <xf numFmtId="0" fontId="2" fillId="0" borderId="2" xfId="56"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wrapText="1"/>
      <protection locked="0"/>
    </xf>
    <xf numFmtId="0" fontId="2" fillId="0" borderId="3" xfId="56" applyFont="1" applyFill="1" applyBorder="1" applyAlignment="1" applyProtection="1">
      <alignment horizontal="center" vertical="center" wrapText="1"/>
      <protection locked="0"/>
    </xf>
    <xf numFmtId="0" fontId="2" fillId="0" borderId="4" xfId="56" applyFont="1" applyFill="1" applyBorder="1" applyAlignment="1" applyProtection="1">
      <alignment horizontal="center" vertical="center" wrapText="1"/>
      <protection locked="0"/>
    </xf>
    <xf numFmtId="0" fontId="2" fillId="0" borderId="5" xfId="56" applyFont="1" applyFill="1" applyBorder="1" applyAlignment="1" applyProtection="1">
      <alignment horizontal="center" vertical="center"/>
      <protection locked="0"/>
    </xf>
    <xf numFmtId="0" fontId="2" fillId="0" borderId="2" xfId="56" applyFont="1" applyFill="1" applyBorder="1" applyAlignment="1" applyProtection="1">
      <alignment horizontal="center" vertical="center" wrapText="1"/>
      <protection locked="0"/>
    </xf>
    <xf numFmtId="176" fontId="2" fillId="0" borderId="2" xfId="56" applyNumberFormat="1" applyFont="1" applyFill="1" applyBorder="1" applyAlignment="1" applyProtection="1">
      <alignment horizontal="center" vertical="center" wrapText="1"/>
      <protection locked="0"/>
    </xf>
    <xf numFmtId="0" fontId="2" fillId="0" borderId="6" xfId="56" applyFont="1" applyFill="1" applyBorder="1" applyAlignment="1">
      <alignment horizontal="center" vertical="center"/>
    </xf>
    <xf numFmtId="0" fontId="2" fillId="0" borderId="6" xfId="56" applyFont="1" applyFill="1" applyBorder="1" applyAlignment="1">
      <alignment horizontal="left" vertical="center" wrapText="1"/>
    </xf>
    <xf numFmtId="177" fontId="2" fillId="0" borderId="6" xfId="56" applyNumberFormat="1" applyFont="1" applyFill="1" applyBorder="1" applyAlignment="1">
      <alignment horizontal="center" vertical="center"/>
    </xf>
    <xf numFmtId="0" fontId="1" fillId="0" borderId="6" xfId="56" applyFont="1" applyFill="1" applyBorder="1" applyAlignment="1">
      <alignment horizontal="center" vertical="center"/>
    </xf>
    <xf numFmtId="0" fontId="1" fillId="0" borderId="6" xfId="54" applyFont="1" applyFill="1" applyBorder="1" applyAlignment="1">
      <alignment horizontal="left" vertical="center" wrapText="1"/>
    </xf>
    <xf numFmtId="177" fontId="1" fillId="0" borderId="6" xfId="56" applyNumberFormat="1" applyFont="1" applyFill="1" applyBorder="1" applyAlignment="1">
      <alignment horizontal="center" vertical="center"/>
    </xf>
    <xf numFmtId="176" fontId="1" fillId="0" borderId="6" xfId="56" applyNumberFormat="1" applyFont="1" applyFill="1" applyBorder="1" applyAlignment="1">
      <alignment horizontal="center" vertical="center"/>
    </xf>
    <xf numFmtId="0" fontId="1" fillId="0" borderId="6" xfId="56" applyFont="1" applyFill="1" applyBorder="1" applyAlignment="1">
      <alignment vertical="center" wrapText="1"/>
    </xf>
    <xf numFmtId="0" fontId="1" fillId="0" borderId="6" xfId="0" applyFont="1" applyFill="1" applyBorder="1" applyAlignment="1">
      <alignment horizontal="left" vertical="center" wrapText="1"/>
    </xf>
    <xf numFmtId="176" fontId="2" fillId="0" borderId="6" xfId="56" applyNumberFormat="1" applyFont="1" applyFill="1" applyBorder="1" applyAlignment="1">
      <alignment horizontal="center" vertical="center"/>
    </xf>
    <xf numFmtId="0" fontId="2" fillId="0" borderId="6" xfId="56" applyFont="1" applyFill="1" applyBorder="1" applyAlignment="1">
      <alignment vertical="center"/>
    </xf>
    <xf numFmtId="0" fontId="1" fillId="0" borderId="6" xfId="56" applyFont="1" applyFill="1" applyBorder="1" applyAlignment="1">
      <alignment horizontal="left" vertical="center" wrapText="1"/>
    </xf>
    <xf numFmtId="178" fontId="2" fillId="0" borderId="6" xfId="56" applyNumberFormat="1" applyFont="1" applyFill="1" applyBorder="1" applyAlignment="1">
      <alignment horizontal="center" vertical="center"/>
    </xf>
    <xf numFmtId="0" fontId="5" fillId="0" borderId="0" xfId="0" applyFont="1" applyFill="1">
      <alignment vertical="center"/>
    </xf>
    <xf numFmtId="0" fontId="0" fillId="0" borderId="0" xfId="0"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lignment vertical="center"/>
    </xf>
    <xf numFmtId="0" fontId="0" fillId="0" borderId="0" xfId="0" applyFont="1" applyFill="1">
      <alignment vertical="center"/>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0" xfId="0" applyFont="1" applyFill="1">
      <alignment vertical="center"/>
    </xf>
    <xf numFmtId="0" fontId="0" fillId="0" borderId="6" xfId="0" applyFont="1" applyFill="1" applyBorder="1">
      <alignment vertical="center"/>
    </xf>
    <xf numFmtId="0" fontId="0" fillId="0" borderId="0" xfId="0" applyFont="1" applyFill="1" applyAlignment="1">
      <alignment horizontal="center" vertical="center" wrapText="1"/>
    </xf>
    <xf numFmtId="179"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right" vertical="center" wrapText="1"/>
    </xf>
    <xf numFmtId="0" fontId="10" fillId="0" borderId="6"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justify" vertical="center"/>
    </xf>
    <xf numFmtId="179" fontId="9" fillId="0" borderId="0" xfId="0" applyNumberFormat="1" applyFont="1" applyFill="1" applyAlignment="1">
      <alignment horizontal="center" vertical="center"/>
    </xf>
    <xf numFmtId="179" fontId="10"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9" fillId="0" borderId="0" xfId="0" applyNumberFormat="1" applyFont="1" applyFill="1" applyAlignment="1">
      <alignment horizontal="center" vertical="center"/>
    </xf>
    <xf numFmtId="176" fontId="10" fillId="0" borderId="6" xfId="0" applyNumberFormat="1" applyFont="1" applyFill="1" applyBorder="1" applyAlignment="1">
      <alignment horizontal="center" vertical="center" wrapText="1"/>
    </xf>
    <xf numFmtId="0" fontId="10" fillId="0" borderId="6" xfId="55" applyNumberFormat="1" applyFont="1" applyFill="1" applyBorder="1" applyAlignment="1">
      <alignment horizontal="center" vertical="center" wrapText="1"/>
    </xf>
    <xf numFmtId="0" fontId="10" fillId="0" borderId="6" xfId="0" applyNumberFormat="1" applyFont="1" applyFill="1" applyBorder="1" applyAlignment="1" applyProtection="1">
      <alignment horizontal="center" vertical="center" wrapText="1"/>
    </xf>
    <xf numFmtId="176" fontId="10" fillId="0" borderId="6" xfId="0" applyNumberFormat="1"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0" fillId="0" borderId="6" xfId="0" applyFont="1" applyFill="1" applyBorder="1" applyAlignment="1">
      <alignment horizontal="center" vertical="center"/>
    </xf>
    <xf numFmtId="0" fontId="12" fillId="0" borderId="6" xfId="0" applyFont="1" applyFill="1" applyBorder="1" applyAlignment="1">
      <alignment vertical="center" wrapText="1"/>
    </xf>
    <xf numFmtId="0" fontId="7" fillId="0" borderId="7" xfId="0" applyNumberFormat="1" applyFont="1" applyFill="1" applyBorder="1" applyAlignment="1">
      <alignment horizontal="center" vertical="center" wrapText="1"/>
    </xf>
    <xf numFmtId="0" fontId="7" fillId="0" borderId="6" xfId="0" applyFont="1" applyFill="1" applyBorder="1" applyAlignment="1">
      <alignment vertical="center" wrapText="1"/>
    </xf>
    <xf numFmtId="179" fontId="14"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179" fontId="7" fillId="0" borderId="7"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7" fillId="0" borderId="0" xfId="0" applyFont="1" applyFill="1" applyAlignment="1">
      <alignment horizontal="left" vertical="center" wrapText="1"/>
    </xf>
    <xf numFmtId="179" fontId="7" fillId="0" borderId="6" xfId="0" applyNumberFormat="1" applyFont="1" applyFill="1" applyBorder="1" applyAlignment="1">
      <alignment horizontal="center" vertical="center"/>
    </xf>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179" fontId="17" fillId="0" borderId="0" xfId="0" applyNumberFormat="1" applyFont="1" applyFill="1" applyAlignment="1">
      <alignment horizontal="left" vertical="center" wrapText="1"/>
    </xf>
    <xf numFmtId="176" fontId="7" fillId="0" borderId="6" xfId="0" applyNumberFormat="1" applyFont="1" applyFill="1" applyBorder="1" applyAlignment="1">
      <alignment horizontal="center" vertical="center"/>
    </xf>
    <xf numFmtId="0" fontId="7" fillId="0" borderId="8" xfId="0" applyFont="1" applyFill="1" applyBorder="1" applyAlignment="1">
      <alignment horizontal="center" vertical="center"/>
    </xf>
    <xf numFmtId="176" fontId="6" fillId="0" borderId="6"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17" fillId="0" borderId="0" xfId="0" applyNumberFormat="1" applyFont="1" applyFill="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Normal" xfId="51"/>
    <cellStyle name="常规 10 10" xfId="52"/>
    <cellStyle name="常规 10 10 2" xfId="53"/>
    <cellStyle name="常规 2" xfId="54"/>
    <cellStyle name="常规 3" xfId="55"/>
    <cellStyle name="常规 4" xfId="56"/>
    <cellStyle name="常规 4 2" xfId="57"/>
    <cellStyle name="常规 5"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227</xdr:row>
      <xdr:rowOff>0</xdr:rowOff>
    </xdr:from>
    <xdr:to>
      <xdr:col>1</xdr:col>
      <xdr:colOff>66675</xdr:colOff>
      <xdr:row>227</xdr:row>
      <xdr:rowOff>223520</xdr:rowOff>
    </xdr:to>
    <xdr:sp>
      <xdr:nvSpPr>
        <xdr:cNvPr id="2" name="Text Box 2"/>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3" name="Text Box 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4" name="Text Box 40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5" name="Text Box 405"/>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6" name="Text Box 2"/>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7" name="Text Box 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8" name="Text Box 40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9" name="Text Box 405"/>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0" name="Text Box 2"/>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1" name="Text Box 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2" name="Text Box 40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3" name="Text Box 405"/>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4" name="Text Box 2"/>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5" name="Text Box 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6" name="Text Box 404"/>
        <xdr:cNvSpPr txBox="1"/>
      </xdr:nvSpPr>
      <xdr:spPr>
        <a:xfrm>
          <a:off x="781050" y="294253285"/>
          <a:ext cx="66675" cy="223520"/>
        </a:xfrm>
        <a:prstGeom prst="rect">
          <a:avLst/>
        </a:prstGeom>
        <a:noFill/>
        <a:ln w="9525">
          <a:noFill/>
        </a:ln>
      </xdr:spPr>
    </xdr:sp>
    <xdr:clientData/>
  </xdr:twoCellAnchor>
  <xdr:twoCellAnchor editAs="oneCell">
    <xdr:from>
      <xdr:col>1</xdr:col>
      <xdr:colOff>0</xdr:colOff>
      <xdr:row>227</xdr:row>
      <xdr:rowOff>0</xdr:rowOff>
    </xdr:from>
    <xdr:to>
      <xdr:col>1</xdr:col>
      <xdr:colOff>66675</xdr:colOff>
      <xdr:row>227</xdr:row>
      <xdr:rowOff>223520</xdr:rowOff>
    </xdr:to>
    <xdr:sp>
      <xdr:nvSpPr>
        <xdr:cNvPr id="17" name="Text Box 405"/>
        <xdr:cNvSpPr txBox="1"/>
      </xdr:nvSpPr>
      <xdr:spPr>
        <a:xfrm>
          <a:off x="781050"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18" name="Text Box 2"/>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19" name="Text Box 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0" name="Text Box 40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1" name="Text Box 405"/>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2" name="Text Box 2"/>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3" name="Text Box 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4" name="Text Box 40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5" name="Text Box 405"/>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6" name="Text Box 2"/>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7" name="Text Box 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8" name="Text Box 40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29" name="Text Box 405"/>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30" name="Text Box 2"/>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31" name="Text Box 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32" name="Text Box 404"/>
        <xdr:cNvSpPr txBox="1"/>
      </xdr:nvSpPr>
      <xdr:spPr>
        <a:xfrm>
          <a:off x="2143125" y="294253285"/>
          <a:ext cx="66675" cy="223520"/>
        </a:xfrm>
        <a:prstGeom prst="rect">
          <a:avLst/>
        </a:prstGeom>
        <a:noFill/>
        <a:ln w="9525">
          <a:noFill/>
        </a:ln>
      </xdr:spPr>
    </xdr:sp>
    <xdr:clientData/>
  </xdr:twoCellAnchor>
  <xdr:twoCellAnchor editAs="oneCell">
    <xdr:from>
      <xdr:col>2</xdr:col>
      <xdr:colOff>0</xdr:colOff>
      <xdr:row>227</xdr:row>
      <xdr:rowOff>0</xdr:rowOff>
    </xdr:from>
    <xdr:to>
      <xdr:col>2</xdr:col>
      <xdr:colOff>66675</xdr:colOff>
      <xdr:row>227</xdr:row>
      <xdr:rowOff>223520</xdr:rowOff>
    </xdr:to>
    <xdr:sp>
      <xdr:nvSpPr>
        <xdr:cNvPr id="33" name="Text Box 405"/>
        <xdr:cNvSpPr txBox="1"/>
      </xdr:nvSpPr>
      <xdr:spPr>
        <a:xfrm>
          <a:off x="2143125" y="294253285"/>
          <a:ext cx="66675" cy="22352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9"/>
  <sheetViews>
    <sheetView tabSelected="1" view="pageBreakPreview" zoomScaleNormal="89" topLeftCell="H1" workbookViewId="0">
      <pane ySplit="5" topLeftCell="A218" activePane="bottomLeft" state="frozen"/>
      <selection/>
      <selection pane="bottomLeft" activeCell="W158" sqref="W158"/>
    </sheetView>
  </sheetViews>
  <sheetFormatPr defaultColWidth="8.75" defaultRowHeight="15.6"/>
  <cols>
    <col min="1" max="1" width="10.25" style="43" customWidth="1"/>
    <col min="2" max="2" width="17.875" style="43" customWidth="1"/>
    <col min="3" max="3" width="34.6916666666667" style="33" customWidth="1"/>
    <col min="4" max="4" width="8.25" style="43" customWidth="1"/>
    <col min="5" max="5" width="51.6833333333333" style="33" customWidth="1"/>
    <col min="6" max="6" width="8.625" style="38" customWidth="1"/>
    <col min="7" max="7" width="7.75" style="33" customWidth="1"/>
    <col min="8" max="8" width="8.625" style="33" customWidth="1"/>
    <col min="9" max="9" width="5.25" style="40" customWidth="1"/>
    <col min="10" max="10" width="8.70833333333333" style="38" customWidth="1"/>
    <col min="11" max="11" width="7.85833333333333" style="40" customWidth="1"/>
    <col min="12" max="12" width="8.25" style="44" customWidth="1"/>
    <col min="13" max="13" width="8" style="44" customWidth="1"/>
    <col min="14" max="14" width="9.125" style="44" customWidth="1"/>
    <col min="15" max="15" width="9" style="44" customWidth="1"/>
    <col min="16" max="16" width="15.625" style="40" customWidth="1"/>
    <col min="17" max="17" width="15" style="40" customWidth="1"/>
    <col min="18" max="18" width="13.625" style="45" customWidth="1"/>
    <col min="19" max="19" width="11.375" style="40" customWidth="1"/>
    <col min="20" max="20" width="6.625" style="40" customWidth="1"/>
    <col min="21" max="21" width="9.68333333333333" style="40" customWidth="1"/>
    <col min="22" max="22" width="9.375" style="40" customWidth="1"/>
    <col min="23" max="23" width="6.125" style="43" customWidth="1"/>
    <col min="24" max="24" width="6.375" style="43" customWidth="1"/>
    <col min="25" max="25" width="6.375" style="33" customWidth="1"/>
    <col min="26" max="16384" width="8.75" style="37"/>
  </cols>
  <sheetData>
    <row r="1" s="32" customFormat="1" ht="42" customHeight="1" spans="1:25">
      <c r="A1" s="46" t="s">
        <v>0</v>
      </c>
      <c r="B1" s="46"/>
      <c r="C1" s="47"/>
      <c r="D1" s="46"/>
      <c r="E1" s="47"/>
      <c r="F1" s="46"/>
      <c r="G1" s="47"/>
      <c r="H1" s="47"/>
      <c r="I1" s="47"/>
      <c r="J1" s="46"/>
      <c r="K1" s="47"/>
      <c r="L1" s="60"/>
      <c r="M1" s="60"/>
      <c r="N1" s="60"/>
      <c r="O1" s="60"/>
      <c r="P1" s="47"/>
      <c r="Q1" s="47"/>
      <c r="R1" s="64"/>
      <c r="S1" s="47"/>
      <c r="T1" s="47"/>
      <c r="U1" s="47"/>
      <c r="V1" s="47"/>
      <c r="W1" s="46"/>
      <c r="X1" s="46"/>
      <c r="Y1" s="47"/>
    </row>
    <row r="2" ht="21" customHeight="1" spans="1:25">
      <c r="A2" s="48" t="s">
        <v>1</v>
      </c>
      <c r="B2" s="48"/>
      <c r="C2" s="48"/>
      <c r="D2" s="48"/>
      <c r="E2" s="48"/>
      <c r="F2" s="48"/>
      <c r="G2" s="48"/>
      <c r="H2" s="48"/>
      <c r="I2" s="48"/>
      <c r="J2" s="48"/>
      <c r="K2" s="48"/>
      <c r="L2" s="48"/>
      <c r="M2" s="48"/>
      <c r="N2" s="48"/>
      <c r="O2" s="48"/>
      <c r="P2" s="48"/>
      <c r="Q2" s="48"/>
      <c r="R2" s="48"/>
      <c r="S2" s="48"/>
      <c r="T2" s="48"/>
      <c r="U2" s="48"/>
      <c r="V2" s="48"/>
      <c r="W2" s="48"/>
      <c r="X2" s="48"/>
      <c r="Y2" s="48"/>
    </row>
    <row r="3" s="33" customFormat="1" ht="22.5" customHeight="1" spans="1:25">
      <c r="A3" s="49" t="s">
        <v>2</v>
      </c>
      <c r="B3" s="49" t="s">
        <v>3</v>
      </c>
      <c r="C3" s="49" t="s">
        <v>4</v>
      </c>
      <c r="D3" s="49" t="s">
        <v>5</v>
      </c>
      <c r="E3" s="49" t="s">
        <v>6</v>
      </c>
      <c r="F3" s="49" t="s">
        <v>7</v>
      </c>
      <c r="G3" s="49" t="s">
        <v>8</v>
      </c>
      <c r="H3" s="49"/>
      <c r="I3" s="49" t="s">
        <v>9</v>
      </c>
      <c r="J3" s="49" t="s">
        <v>10</v>
      </c>
      <c r="K3" s="49" t="s">
        <v>11</v>
      </c>
      <c r="L3" s="61" t="s">
        <v>12</v>
      </c>
      <c r="M3" s="61"/>
      <c r="N3" s="61" t="s">
        <v>13</v>
      </c>
      <c r="O3" s="61"/>
      <c r="P3" s="49" t="s">
        <v>14</v>
      </c>
      <c r="Q3" s="49"/>
      <c r="R3" s="65"/>
      <c r="S3" s="49"/>
      <c r="T3" s="49"/>
      <c r="U3" s="49"/>
      <c r="V3" s="49"/>
      <c r="W3" s="66" t="s">
        <v>15</v>
      </c>
      <c r="X3" s="66" t="s">
        <v>16</v>
      </c>
      <c r="Y3" s="66" t="s">
        <v>17</v>
      </c>
    </row>
    <row r="4" s="33" customFormat="1" ht="24" customHeight="1" spans="1:25">
      <c r="A4" s="49"/>
      <c r="B4" s="49"/>
      <c r="C4" s="49"/>
      <c r="D4" s="49"/>
      <c r="E4" s="49"/>
      <c r="F4" s="49"/>
      <c r="G4" s="49"/>
      <c r="H4" s="49"/>
      <c r="I4" s="49"/>
      <c r="J4" s="49"/>
      <c r="K4" s="49"/>
      <c r="L4" s="61"/>
      <c r="M4" s="61"/>
      <c r="N4" s="61"/>
      <c r="O4" s="61"/>
      <c r="P4" s="49" t="s">
        <v>18</v>
      </c>
      <c r="Q4" s="49" t="s">
        <v>19</v>
      </c>
      <c r="R4" s="65"/>
      <c r="S4" s="49"/>
      <c r="T4" s="49"/>
      <c r="U4" s="49"/>
      <c r="V4" s="49" t="s">
        <v>20</v>
      </c>
      <c r="W4" s="66"/>
      <c r="X4" s="66"/>
      <c r="Y4" s="66"/>
    </row>
    <row r="5" s="33" customFormat="1" ht="42.95" customHeight="1" spans="1:25">
      <c r="A5" s="49"/>
      <c r="B5" s="49"/>
      <c r="C5" s="49"/>
      <c r="D5" s="49"/>
      <c r="E5" s="49"/>
      <c r="F5" s="49"/>
      <c r="G5" s="49" t="s">
        <v>21</v>
      </c>
      <c r="H5" s="49" t="s">
        <v>22</v>
      </c>
      <c r="I5" s="49"/>
      <c r="J5" s="49"/>
      <c r="K5" s="49"/>
      <c r="L5" s="61" t="s">
        <v>23</v>
      </c>
      <c r="M5" s="61" t="s">
        <v>24</v>
      </c>
      <c r="N5" s="61" t="s">
        <v>23</v>
      </c>
      <c r="O5" s="61" t="s">
        <v>24</v>
      </c>
      <c r="P5" s="49"/>
      <c r="Q5" s="67" t="s">
        <v>25</v>
      </c>
      <c r="R5" s="68" t="s">
        <v>26</v>
      </c>
      <c r="S5" s="69" t="s">
        <v>27</v>
      </c>
      <c r="T5" s="69" t="s">
        <v>28</v>
      </c>
      <c r="U5" s="69" t="s">
        <v>29</v>
      </c>
      <c r="V5" s="49"/>
      <c r="W5" s="66"/>
      <c r="X5" s="66"/>
      <c r="Y5" s="66"/>
    </row>
    <row r="6" ht="48" customHeight="1" spans="1:25">
      <c r="A6" s="50" t="s">
        <v>30</v>
      </c>
      <c r="B6" s="51"/>
      <c r="C6" s="51"/>
      <c r="D6" s="51"/>
      <c r="E6" s="51"/>
      <c r="F6" s="49">
        <f>F7+F140+F159+F209+F213+F221+F223+F224</f>
        <v>139</v>
      </c>
      <c r="G6" s="49"/>
      <c r="H6" s="49"/>
      <c r="I6" s="49"/>
      <c r="J6" s="49"/>
      <c r="K6" s="49"/>
      <c r="L6" s="49">
        <f t="shared" ref="L6:O6" si="0">L7+L140+L159+L209+L213+L221+L223+L224</f>
        <v>14764</v>
      </c>
      <c r="M6" s="49">
        <f t="shared" si="0"/>
        <v>44713</v>
      </c>
      <c r="N6" s="49">
        <f t="shared" si="0"/>
        <v>52436</v>
      </c>
      <c r="O6" s="49">
        <f t="shared" si="0"/>
        <v>177175</v>
      </c>
      <c r="P6" s="49">
        <f>Q6+V6</f>
        <v>8665.05</v>
      </c>
      <c r="Q6" s="49">
        <f>R6+S6+T6+U6</f>
        <v>7942.45</v>
      </c>
      <c r="R6" s="49">
        <f>R7+R140+R159+R209+R213+R221+R223+R224</f>
        <v>6003</v>
      </c>
      <c r="S6" s="49">
        <f t="shared" ref="R6:V6" si="1">S7+S140+S159+S209+S213+S221+S223+S224</f>
        <v>1268</v>
      </c>
      <c r="T6" s="49">
        <f t="shared" si="1"/>
        <v>400</v>
      </c>
      <c r="U6" s="49">
        <f t="shared" si="1"/>
        <v>271.45</v>
      </c>
      <c r="V6" s="49">
        <f t="shared" si="1"/>
        <v>722.6</v>
      </c>
      <c r="W6" s="53"/>
      <c r="X6" s="53"/>
      <c r="Y6" s="70"/>
    </row>
    <row r="7" s="34" customFormat="1" ht="48" customHeight="1" spans="1:25">
      <c r="A7" s="51" t="s">
        <v>31</v>
      </c>
      <c r="B7" s="51"/>
      <c r="C7" s="51"/>
      <c r="D7" s="51"/>
      <c r="E7" s="51"/>
      <c r="F7" s="49">
        <f>F8+F15+F20+F24+F29+F36+F118</f>
        <v>100</v>
      </c>
      <c r="G7" s="49"/>
      <c r="H7" s="49"/>
      <c r="I7" s="49"/>
      <c r="J7" s="49"/>
      <c r="K7" s="49"/>
      <c r="L7" s="49">
        <f t="shared" ref="L7:O7" si="2">L8+L15+L20+L24+L29+L36+L118</f>
        <v>4366</v>
      </c>
      <c r="M7" s="49">
        <f t="shared" si="2"/>
        <v>14438</v>
      </c>
      <c r="N7" s="49">
        <f t="shared" si="2"/>
        <v>8638</v>
      </c>
      <c r="O7" s="49">
        <f t="shared" si="2"/>
        <v>27355</v>
      </c>
      <c r="P7" s="49">
        <f>Q7+V7</f>
        <v>5842.11</v>
      </c>
      <c r="Q7" s="49">
        <f>R7+S7+T7+U7</f>
        <v>5842.11</v>
      </c>
      <c r="R7" s="49">
        <f>R8+R15+R20+R24+R29+R36+R118</f>
        <v>4174.11</v>
      </c>
      <c r="S7" s="49">
        <f t="shared" ref="R7:V7" si="3">S8+S15+S20+S24+S29+S36+S118</f>
        <v>1268</v>
      </c>
      <c r="T7" s="49">
        <f t="shared" si="3"/>
        <v>400</v>
      </c>
      <c r="U7" s="49">
        <f t="shared" si="3"/>
        <v>0</v>
      </c>
      <c r="V7" s="49">
        <f t="shared" si="3"/>
        <v>0</v>
      </c>
      <c r="W7" s="51"/>
      <c r="X7" s="51"/>
      <c r="Y7" s="51"/>
    </row>
    <row r="8" s="34" customFormat="1" ht="48" customHeight="1" spans="1:25">
      <c r="A8" s="52" t="s">
        <v>32</v>
      </c>
      <c r="B8" s="53"/>
      <c r="C8" s="51"/>
      <c r="D8" s="51"/>
      <c r="E8" s="51"/>
      <c r="F8" s="49">
        <f>F9+F10+F11+F12+F13+F14</f>
        <v>0</v>
      </c>
      <c r="G8" s="49"/>
      <c r="H8" s="49"/>
      <c r="I8" s="49"/>
      <c r="J8" s="49"/>
      <c r="K8" s="49"/>
      <c r="L8" s="49">
        <f t="shared" ref="L8:P8" si="4">L9+L10+L11+L12+L13+L14</f>
        <v>0</v>
      </c>
      <c r="M8" s="49">
        <f t="shared" si="4"/>
        <v>0</v>
      </c>
      <c r="N8" s="49">
        <f t="shared" si="4"/>
        <v>0</v>
      </c>
      <c r="O8" s="49">
        <f t="shared" si="4"/>
        <v>0</v>
      </c>
      <c r="P8" s="49">
        <f>Q8+V8</f>
        <v>0</v>
      </c>
      <c r="Q8" s="49">
        <f>R8+S8+T8+U8</f>
        <v>0</v>
      </c>
      <c r="R8" s="49">
        <f>R9+R10+R11+R12+R13+R14</f>
        <v>0</v>
      </c>
      <c r="S8" s="49">
        <f t="shared" ref="R8:V8" si="5">S9+S10+S11+S12+S13+S14</f>
        <v>0</v>
      </c>
      <c r="T8" s="49">
        <f t="shared" si="5"/>
        <v>0</v>
      </c>
      <c r="U8" s="49">
        <f t="shared" si="5"/>
        <v>0</v>
      </c>
      <c r="V8" s="49">
        <f t="shared" si="5"/>
        <v>0</v>
      </c>
      <c r="W8" s="51"/>
      <c r="X8" s="51"/>
      <c r="Y8" s="51"/>
    </row>
    <row r="9" ht="48" customHeight="1" spans="1:25">
      <c r="A9" s="54" t="s">
        <v>33</v>
      </c>
      <c r="B9" s="54"/>
      <c r="C9" s="54"/>
      <c r="D9" s="54"/>
      <c r="E9" s="54"/>
      <c r="F9" s="54"/>
      <c r="G9" s="54"/>
      <c r="H9" s="54"/>
      <c r="I9" s="54"/>
      <c r="J9" s="54"/>
      <c r="K9" s="54"/>
      <c r="L9" s="54"/>
      <c r="M9" s="54"/>
      <c r="N9" s="54"/>
      <c r="O9" s="54"/>
      <c r="P9" s="54"/>
      <c r="Q9" s="54"/>
      <c r="R9" s="54"/>
      <c r="S9" s="54"/>
      <c r="T9" s="54"/>
      <c r="U9" s="54"/>
      <c r="V9" s="54"/>
      <c r="W9" s="54"/>
      <c r="X9" s="54"/>
      <c r="Y9" s="54"/>
    </row>
    <row r="10" s="35" customFormat="1" ht="48" customHeight="1" spans="1:25">
      <c r="A10" s="54" t="s">
        <v>34</v>
      </c>
      <c r="B10" s="54"/>
      <c r="C10" s="54"/>
      <c r="D10" s="54"/>
      <c r="E10" s="54"/>
      <c r="F10" s="54"/>
      <c r="G10" s="54"/>
      <c r="H10" s="54"/>
      <c r="I10" s="54"/>
      <c r="J10" s="54"/>
      <c r="K10" s="54"/>
      <c r="L10" s="54"/>
      <c r="M10" s="54"/>
      <c r="N10" s="54"/>
      <c r="O10" s="54"/>
      <c r="P10" s="54"/>
      <c r="Q10" s="54"/>
      <c r="R10" s="54"/>
      <c r="S10" s="54"/>
      <c r="T10" s="54"/>
      <c r="U10" s="54"/>
      <c r="V10" s="54"/>
      <c r="W10" s="54"/>
      <c r="X10" s="54"/>
      <c r="Y10" s="54"/>
    </row>
    <row r="11" ht="48" customHeight="1" spans="1:25">
      <c r="A11" s="54" t="s">
        <v>35</v>
      </c>
      <c r="B11" s="54"/>
      <c r="C11" s="54"/>
      <c r="D11" s="54"/>
      <c r="E11" s="54"/>
      <c r="F11" s="54"/>
      <c r="G11" s="54"/>
      <c r="H11" s="54"/>
      <c r="I11" s="54"/>
      <c r="J11" s="54"/>
      <c r="K11" s="54"/>
      <c r="L11" s="54"/>
      <c r="M11" s="54"/>
      <c r="N11" s="54"/>
      <c r="O11" s="54"/>
      <c r="P11" s="54"/>
      <c r="Q11" s="54"/>
      <c r="R11" s="54"/>
      <c r="S11" s="54"/>
      <c r="T11" s="54"/>
      <c r="U11" s="54"/>
      <c r="V11" s="54"/>
      <c r="W11" s="54"/>
      <c r="X11" s="54"/>
      <c r="Y11" s="54"/>
    </row>
    <row r="12" ht="48" customHeight="1" spans="1:25">
      <c r="A12" s="54" t="s">
        <v>36</v>
      </c>
      <c r="B12" s="54"/>
      <c r="C12" s="54"/>
      <c r="D12" s="54"/>
      <c r="E12" s="54"/>
      <c r="F12" s="54"/>
      <c r="G12" s="54"/>
      <c r="H12" s="54"/>
      <c r="I12" s="54"/>
      <c r="J12" s="54"/>
      <c r="K12" s="54"/>
      <c r="L12" s="54"/>
      <c r="M12" s="54"/>
      <c r="N12" s="54"/>
      <c r="O12" s="54"/>
      <c r="P12" s="54"/>
      <c r="Q12" s="54"/>
      <c r="R12" s="54"/>
      <c r="S12" s="54"/>
      <c r="T12" s="54"/>
      <c r="U12" s="54"/>
      <c r="V12" s="54"/>
      <c r="W12" s="54"/>
      <c r="X12" s="54"/>
      <c r="Y12" s="54"/>
    </row>
    <row r="13" s="36" customFormat="1" ht="48" customHeight="1" spans="1:25">
      <c r="A13" s="54" t="s">
        <v>37</v>
      </c>
      <c r="B13" s="54"/>
      <c r="C13" s="54"/>
      <c r="D13" s="54"/>
      <c r="E13" s="54"/>
      <c r="F13" s="54"/>
      <c r="G13" s="54"/>
      <c r="H13" s="54"/>
      <c r="I13" s="54"/>
      <c r="J13" s="54"/>
      <c r="K13" s="54"/>
      <c r="L13" s="54"/>
      <c r="M13" s="54"/>
      <c r="N13" s="54"/>
      <c r="O13" s="54"/>
      <c r="P13" s="54"/>
      <c r="Q13" s="54"/>
      <c r="R13" s="54"/>
      <c r="S13" s="54"/>
      <c r="T13" s="54"/>
      <c r="U13" s="54"/>
      <c r="V13" s="54"/>
      <c r="W13" s="54"/>
      <c r="X13" s="54"/>
      <c r="Y13" s="54"/>
    </row>
    <row r="14" ht="48" customHeight="1" spans="1:25">
      <c r="A14" s="54" t="s">
        <v>38</v>
      </c>
      <c r="B14" s="54"/>
      <c r="C14" s="54"/>
      <c r="D14" s="54"/>
      <c r="E14" s="54"/>
      <c r="F14" s="54"/>
      <c r="G14" s="54"/>
      <c r="H14" s="54"/>
      <c r="I14" s="54"/>
      <c r="J14" s="54"/>
      <c r="K14" s="54"/>
      <c r="L14" s="54"/>
      <c r="M14" s="54"/>
      <c r="N14" s="54"/>
      <c r="O14" s="54"/>
      <c r="P14" s="54"/>
      <c r="Q14" s="54"/>
      <c r="R14" s="54"/>
      <c r="S14" s="54"/>
      <c r="T14" s="54"/>
      <c r="U14" s="54"/>
      <c r="V14" s="54"/>
      <c r="W14" s="54"/>
      <c r="X14" s="54"/>
      <c r="Y14" s="54"/>
    </row>
    <row r="15" ht="48" customHeight="1" spans="1:25">
      <c r="A15" s="55" t="s">
        <v>39</v>
      </c>
      <c r="B15" s="54"/>
      <c r="C15" s="54"/>
      <c r="D15" s="54"/>
      <c r="E15" s="54"/>
      <c r="F15" s="54">
        <f>F16+F17+F18+F19</f>
        <v>0</v>
      </c>
      <c r="G15" s="54"/>
      <c r="H15" s="54"/>
      <c r="I15" s="54"/>
      <c r="J15" s="54"/>
      <c r="K15" s="54"/>
      <c r="L15" s="54">
        <f t="shared" ref="L15:P15" si="6">L16+L17+L18+L19</f>
        <v>0</v>
      </c>
      <c r="M15" s="54">
        <f t="shared" si="6"/>
        <v>0</v>
      </c>
      <c r="N15" s="54">
        <f t="shared" si="6"/>
        <v>0</v>
      </c>
      <c r="O15" s="54">
        <f t="shared" si="6"/>
        <v>0</v>
      </c>
      <c r="P15" s="54">
        <f>Q15+V15</f>
        <v>0</v>
      </c>
      <c r="Q15" s="54">
        <f>R15+S15+T15+U15</f>
        <v>0</v>
      </c>
      <c r="R15" s="54">
        <f>R16+R17+R18+R19</f>
        <v>0</v>
      </c>
      <c r="S15" s="54">
        <f t="shared" ref="R15:V15" si="7">S16+S17+S18+S19</f>
        <v>0</v>
      </c>
      <c r="T15" s="54">
        <f t="shared" si="7"/>
        <v>0</v>
      </c>
      <c r="U15" s="54">
        <f t="shared" si="7"/>
        <v>0</v>
      </c>
      <c r="V15" s="54">
        <f t="shared" si="7"/>
        <v>0</v>
      </c>
      <c r="W15" s="54"/>
      <c r="X15" s="54"/>
      <c r="Y15" s="54"/>
    </row>
    <row r="16" ht="48" customHeight="1" spans="1:25">
      <c r="A16" s="54" t="s">
        <v>40</v>
      </c>
      <c r="B16" s="54"/>
      <c r="C16" s="54"/>
      <c r="D16" s="54"/>
      <c r="E16" s="54"/>
      <c r="F16" s="54"/>
      <c r="G16" s="54"/>
      <c r="H16" s="54"/>
      <c r="I16" s="54"/>
      <c r="J16" s="54"/>
      <c r="K16" s="54"/>
      <c r="L16" s="54"/>
      <c r="M16" s="54"/>
      <c r="N16" s="54"/>
      <c r="O16" s="54"/>
      <c r="P16" s="54"/>
      <c r="Q16" s="54"/>
      <c r="R16" s="54"/>
      <c r="S16" s="54"/>
      <c r="T16" s="54"/>
      <c r="U16" s="54"/>
      <c r="V16" s="54"/>
      <c r="W16" s="54"/>
      <c r="X16" s="54"/>
      <c r="Y16" s="54"/>
    </row>
    <row r="17" ht="57" customHeight="1" spans="1:25">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row>
    <row r="18" ht="57" customHeight="1" spans="1:25">
      <c r="A18" s="54" t="s">
        <v>42</v>
      </c>
      <c r="B18" s="54"/>
      <c r="C18" s="54"/>
      <c r="D18" s="54"/>
      <c r="E18" s="54"/>
      <c r="F18" s="54"/>
      <c r="G18" s="54"/>
      <c r="H18" s="54"/>
      <c r="I18" s="54"/>
      <c r="J18" s="54"/>
      <c r="K18" s="54"/>
      <c r="L18" s="54"/>
      <c r="M18" s="54"/>
      <c r="N18" s="54"/>
      <c r="O18" s="54"/>
      <c r="P18" s="54"/>
      <c r="Q18" s="54"/>
      <c r="R18" s="54"/>
      <c r="S18" s="54"/>
      <c r="T18" s="54"/>
      <c r="U18" s="54"/>
      <c r="V18" s="54"/>
      <c r="W18" s="54"/>
      <c r="X18" s="54"/>
      <c r="Y18" s="54"/>
    </row>
    <row r="19" ht="57" customHeight="1" spans="1:25">
      <c r="A19" s="54" t="s">
        <v>43</v>
      </c>
      <c r="B19" s="54"/>
      <c r="C19" s="54"/>
      <c r="D19" s="54"/>
      <c r="E19" s="54"/>
      <c r="F19" s="54"/>
      <c r="G19" s="54"/>
      <c r="H19" s="54"/>
      <c r="I19" s="54"/>
      <c r="J19" s="54"/>
      <c r="K19" s="54"/>
      <c r="L19" s="54"/>
      <c r="M19" s="54"/>
      <c r="N19" s="54"/>
      <c r="O19" s="54"/>
      <c r="P19" s="54"/>
      <c r="Q19" s="54"/>
      <c r="R19" s="54"/>
      <c r="S19" s="54"/>
      <c r="T19" s="54"/>
      <c r="U19" s="54"/>
      <c r="V19" s="54"/>
      <c r="W19" s="54"/>
      <c r="X19" s="54"/>
      <c r="Y19" s="54"/>
    </row>
    <row r="20" ht="57" customHeight="1" spans="1:25">
      <c r="A20" s="55" t="s">
        <v>44</v>
      </c>
      <c r="B20" s="54"/>
      <c r="C20" s="54"/>
      <c r="D20" s="54"/>
      <c r="E20" s="54"/>
      <c r="F20" s="54">
        <f>F21+F22</f>
        <v>1</v>
      </c>
      <c r="G20" s="54"/>
      <c r="H20" s="54"/>
      <c r="I20" s="54"/>
      <c r="J20" s="54"/>
      <c r="K20" s="54"/>
      <c r="L20" s="54">
        <f t="shared" ref="L20:O20" si="8">L21+L22</f>
        <v>200</v>
      </c>
      <c r="M20" s="54">
        <f t="shared" si="8"/>
        <v>600</v>
      </c>
      <c r="N20" s="54">
        <f t="shared" si="8"/>
        <v>400</v>
      </c>
      <c r="O20" s="54">
        <f t="shared" si="8"/>
        <v>1200</v>
      </c>
      <c r="P20" s="54">
        <f>Q20+V20</f>
        <v>400</v>
      </c>
      <c r="Q20" s="54">
        <f>R20+S20+T20+U20</f>
        <v>400</v>
      </c>
      <c r="R20" s="54">
        <f>R21+R22</f>
        <v>0</v>
      </c>
      <c r="S20" s="54">
        <f t="shared" ref="R20:V20" si="9">S21+S22</f>
        <v>0</v>
      </c>
      <c r="T20" s="54">
        <f t="shared" si="9"/>
        <v>400</v>
      </c>
      <c r="U20" s="54">
        <f t="shared" si="9"/>
        <v>0</v>
      </c>
      <c r="V20" s="54">
        <f t="shared" si="9"/>
        <v>0</v>
      </c>
      <c r="W20" s="54"/>
      <c r="X20" s="54"/>
      <c r="Y20" s="54"/>
    </row>
    <row r="21" s="36" customFormat="1" ht="57" customHeight="1" spans="1:25">
      <c r="A21" s="54" t="s">
        <v>45</v>
      </c>
      <c r="B21" s="54"/>
      <c r="C21" s="54"/>
      <c r="D21" s="54"/>
      <c r="E21" s="54"/>
      <c r="F21" s="54"/>
      <c r="G21" s="54"/>
      <c r="H21" s="54"/>
      <c r="I21" s="54"/>
      <c r="J21" s="54"/>
      <c r="K21" s="54"/>
      <c r="L21" s="54"/>
      <c r="M21" s="54"/>
      <c r="N21" s="54"/>
      <c r="O21" s="54"/>
      <c r="P21" s="54"/>
      <c r="Q21" s="54"/>
      <c r="R21" s="54"/>
      <c r="S21" s="54"/>
      <c r="T21" s="54"/>
      <c r="U21" s="54"/>
      <c r="V21" s="54"/>
      <c r="W21" s="54"/>
      <c r="X21" s="54"/>
      <c r="Y21" s="54"/>
    </row>
    <row r="22" s="36" customFormat="1" ht="57" customHeight="1" spans="1:25">
      <c r="A22" s="54" t="s">
        <v>46</v>
      </c>
      <c r="B22" s="54"/>
      <c r="C22" s="54"/>
      <c r="D22" s="54"/>
      <c r="E22" s="54"/>
      <c r="F22" s="54">
        <v>1</v>
      </c>
      <c r="G22" s="54"/>
      <c r="H22" s="54"/>
      <c r="I22" s="54"/>
      <c r="J22" s="54"/>
      <c r="K22" s="54"/>
      <c r="L22" s="62">
        <v>200</v>
      </c>
      <c r="M22" s="62">
        <v>600</v>
      </c>
      <c r="N22" s="62">
        <v>400</v>
      </c>
      <c r="O22" s="62">
        <v>1200</v>
      </c>
      <c r="P22" s="54">
        <f t="shared" ref="P22:P29" si="10">Q22+V22</f>
        <v>400</v>
      </c>
      <c r="Q22" s="54">
        <f t="shared" ref="Q22:Q29" si="11">R22+S22+T22+U22</f>
        <v>400</v>
      </c>
      <c r="R22" s="54">
        <v>0</v>
      </c>
      <c r="S22" s="54">
        <v>0</v>
      </c>
      <c r="T22" s="54">
        <f>T23</f>
        <v>400</v>
      </c>
      <c r="U22" s="54">
        <v>0</v>
      </c>
      <c r="V22" s="54">
        <v>0</v>
      </c>
      <c r="W22" s="54"/>
      <c r="X22" s="54"/>
      <c r="Y22" s="54"/>
    </row>
    <row r="23" s="36" customFormat="1" ht="195" customHeight="1" spans="1:25">
      <c r="A23" s="54">
        <v>1</v>
      </c>
      <c r="B23" s="54" t="s">
        <v>47</v>
      </c>
      <c r="C23" s="56" t="s">
        <v>48</v>
      </c>
      <c r="D23" s="54" t="s">
        <v>49</v>
      </c>
      <c r="E23" s="54" t="s">
        <v>50</v>
      </c>
      <c r="F23" s="54">
        <v>1</v>
      </c>
      <c r="G23" s="54" t="s">
        <v>51</v>
      </c>
      <c r="H23" s="54" t="s">
        <v>51</v>
      </c>
      <c r="I23" s="63" t="s">
        <v>52</v>
      </c>
      <c r="J23" s="63" t="s">
        <v>52</v>
      </c>
      <c r="K23" s="54" t="s">
        <v>52</v>
      </c>
      <c r="L23" s="62">
        <v>200</v>
      </c>
      <c r="M23" s="62">
        <v>600</v>
      </c>
      <c r="N23" s="62">
        <v>400</v>
      </c>
      <c r="O23" s="62">
        <v>1200</v>
      </c>
      <c r="P23" s="54">
        <f t="shared" si="10"/>
        <v>400</v>
      </c>
      <c r="Q23" s="54">
        <f t="shared" si="11"/>
        <v>400</v>
      </c>
      <c r="R23" s="54">
        <v>0</v>
      </c>
      <c r="S23" s="54">
        <v>0</v>
      </c>
      <c r="T23" s="54">
        <v>400</v>
      </c>
      <c r="U23" s="54">
        <v>0</v>
      </c>
      <c r="V23" s="54">
        <v>0</v>
      </c>
      <c r="W23" s="54" t="s">
        <v>53</v>
      </c>
      <c r="X23" s="54" t="s">
        <v>53</v>
      </c>
      <c r="Y23" s="54" t="s">
        <v>54</v>
      </c>
    </row>
    <row r="24" s="35" customFormat="1" ht="48" customHeight="1" spans="1:25">
      <c r="A24" s="55" t="s">
        <v>55</v>
      </c>
      <c r="B24" s="54"/>
      <c r="C24" s="54"/>
      <c r="D24" s="54"/>
      <c r="E24" s="54"/>
      <c r="F24" s="54">
        <f>F25+F26+F27+F28</f>
        <v>0</v>
      </c>
      <c r="G24" s="54"/>
      <c r="H24" s="54"/>
      <c r="I24" s="54"/>
      <c r="J24" s="54"/>
      <c r="K24" s="54"/>
      <c r="L24" s="54">
        <f t="shared" ref="L24:P24" si="12">L25+L26+L27+L28</f>
        <v>0</v>
      </c>
      <c r="M24" s="54">
        <f t="shared" si="12"/>
        <v>0</v>
      </c>
      <c r="N24" s="54">
        <f t="shared" si="12"/>
        <v>0</v>
      </c>
      <c r="O24" s="54">
        <f t="shared" si="12"/>
        <v>0</v>
      </c>
      <c r="P24" s="54">
        <f t="shared" si="10"/>
        <v>0</v>
      </c>
      <c r="Q24" s="54">
        <f t="shared" si="11"/>
        <v>0</v>
      </c>
      <c r="R24" s="54">
        <f>R25+R26+R27+R28</f>
        <v>0</v>
      </c>
      <c r="S24" s="54">
        <f t="shared" ref="R24:V24" si="13">S25+S26+S27+S28</f>
        <v>0</v>
      </c>
      <c r="T24" s="54">
        <f t="shared" si="13"/>
        <v>0</v>
      </c>
      <c r="U24" s="54">
        <f t="shared" si="13"/>
        <v>0</v>
      </c>
      <c r="V24" s="54">
        <f t="shared" si="13"/>
        <v>0</v>
      </c>
      <c r="W24" s="54"/>
      <c r="X24" s="54"/>
      <c r="Y24" s="54"/>
    </row>
    <row r="25" s="35" customFormat="1" ht="48" customHeight="1" spans="1:25">
      <c r="A25" s="54" t="s">
        <v>56</v>
      </c>
      <c r="B25" s="54"/>
      <c r="C25" s="54"/>
      <c r="D25" s="54"/>
      <c r="E25" s="54"/>
      <c r="F25" s="54"/>
      <c r="G25" s="54"/>
      <c r="H25" s="54"/>
      <c r="I25" s="54"/>
      <c r="J25" s="54"/>
      <c r="K25" s="54"/>
      <c r="L25" s="54"/>
      <c r="M25" s="54"/>
      <c r="N25" s="54"/>
      <c r="O25" s="54"/>
      <c r="P25" s="54"/>
      <c r="Q25" s="54"/>
      <c r="R25" s="54"/>
      <c r="S25" s="54"/>
      <c r="T25" s="54"/>
      <c r="U25" s="54"/>
      <c r="V25" s="54"/>
      <c r="W25" s="54"/>
      <c r="X25" s="54"/>
      <c r="Y25" s="54"/>
    </row>
    <row r="26" s="35" customFormat="1" ht="48" customHeight="1" spans="1:25">
      <c r="A26" s="54" t="s">
        <v>57</v>
      </c>
      <c r="B26" s="54"/>
      <c r="C26" s="54"/>
      <c r="D26" s="54"/>
      <c r="E26" s="54"/>
      <c r="F26" s="54"/>
      <c r="G26" s="54"/>
      <c r="H26" s="54"/>
      <c r="I26" s="54"/>
      <c r="J26" s="54"/>
      <c r="K26" s="54"/>
      <c r="L26" s="54"/>
      <c r="M26" s="54"/>
      <c r="N26" s="54"/>
      <c r="O26" s="54"/>
      <c r="P26" s="54"/>
      <c r="Q26" s="54"/>
      <c r="R26" s="54"/>
      <c r="S26" s="54"/>
      <c r="T26" s="54"/>
      <c r="U26" s="54"/>
      <c r="V26" s="54"/>
      <c r="W26" s="54"/>
      <c r="X26" s="54"/>
      <c r="Y26" s="54"/>
    </row>
    <row r="27" s="35" customFormat="1" ht="48" customHeight="1" spans="1:25">
      <c r="A27" s="54" t="s">
        <v>58</v>
      </c>
      <c r="B27" s="54"/>
      <c r="C27" s="54"/>
      <c r="D27" s="54"/>
      <c r="E27" s="54"/>
      <c r="F27" s="54"/>
      <c r="G27" s="54"/>
      <c r="H27" s="54"/>
      <c r="I27" s="54"/>
      <c r="J27" s="54"/>
      <c r="K27" s="54"/>
      <c r="L27" s="54"/>
      <c r="M27" s="54"/>
      <c r="N27" s="54"/>
      <c r="O27" s="54"/>
      <c r="P27" s="54"/>
      <c r="Q27" s="54"/>
      <c r="R27" s="54"/>
      <c r="S27" s="54"/>
      <c r="T27" s="54"/>
      <c r="U27" s="54"/>
      <c r="V27" s="54"/>
      <c r="W27" s="54"/>
      <c r="X27" s="54"/>
      <c r="Y27" s="54"/>
    </row>
    <row r="28" ht="48" customHeight="1" spans="1:25">
      <c r="A28" s="54" t="s">
        <v>59</v>
      </c>
      <c r="B28" s="54"/>
      <c r="C28" s="54"/>
      <c r="D28" s="54"/>
      <c r="E28" s="54"/>
      <c r="F28" s="54"/>
      <c r="G28" s="54"/>
      <c r="H28" s="54"/>
      <c r="I28" s="54"/>
      <c r="J28" s="54"/>
      <c r="K28" s="54"/>
      <c r="L28" s="54"/>
      <c r="M28" s="54"/>
      <c r="N28" s="54"/>
      <c r="O28" s="54"/>
      <c r="P28" s="54"/>
      <c r="Q28" s="54"/>
      <c r="R28" s="54"/>
      <c r="S28" s="54"/>
      <c r="T28" s="54"/>
      <c r="U28" s="54"/>
      <c r="V28" s="54"/>
      <c r="W28" s="54"/>
      <c r="X28" s="54"/>
      <c r="Y28" s="54"/>
    </row>
    <row r="29" ht="48" customHeight="1" spans="1:25">
      <c r="A29" s="55" t="s">
        <v>60</v>
      </c>
      <c r="B29" s="54"/>
      <c r="C29" s="54"/>
      <c r="D29" s="54"/>
      <c r="E29" s="54"/>
      <c r="F29" s="54">
        <f>F30+F32+F33+F34</f>
        <v>2</v>
      </c>
      <c r="G29" s="54"/>
      <c r="H29" s="54"/>
      <c r="I29" s="54"/>
      <c r="J29" s="54"/>
      <c r="K29" s="54"/>
      <c r="L29" s="54">
        <f t="shared" ref="L29:O29" si="14">L30+L32+L33+L34</f>
        <v>862</v>
      </c>
      <c r="M29" s="54">
        <f t="shared" si="14"/>
        <v>2905</v>
      </c>
      <c r="N29" s="54">
        <f t="shared" si="14"/>
        <v>1311</v>
      </c>
      <c r="O29" s="54">
        <f t="shared" si="14"/>
        <v>4253</v>
      </c>
      <c r="P29" s="54">
        <f t="shared" ref="P29:P38" si="15">Q29+V29</f>
        <v>210.62</v>
      </c>
      <c r="Q29" s="54">
        <f t="shared" ref="Q29:Q31" si="16">R29+S29+T29+U29</f>
        <v>210.62</v>
      </c>
      <c r="R29" s="54">
        <f>R30+R32+R33+R34</f>
        <v>210.62</v>
      </c>
      <c r="S29" s="54">
        <f t="shared" ref="R29:V29" si="17">S30+S32+S33+S34</f>
        <v>0</v>
      </c>
      <c r="T29" s="54">
        <f t="shared" si="17"/>
        <v>0</v>
      </c>
      <c r="U29" s="54">
        <f t="shared" si="17"/>
        <v>0</v>
      </c>
      <c r="V29" s="54">
        <f t="shared" si="17"/>
        <v>0</v>
      </c>
      <c r="W29" s="54"/>
      <c r="X29" s="54"/>
      <c r="Y29" s="54"/>
    </row>
    <row r="30" s="37" customFormat="1" ht="48" customHeight="1" spans="1:25">
      <c r="A30" s="54" t="s">
        <v>61</v>
      </c>
      <c r="B30" s="54"/>
      <c r="C30" s="54"/>
      <c r="D30" s="54"/>
      <c r="E30" s="54"/>
      <c r="F30" s="54">
        <f>F31</f>
        <v>1</v>
      </c>
      <c r="G30" s="54"/>
      <c r="H30" s="54"/>
      <c r="I30" s="54"/>
      <c r="J30" s="54"/>
      <c r="K30" s="54"/>
      <c r="L30" s="54">
        <f t="shared" ref="L30:O30" si="18">L31</f>
        <v>669</v>
      </c>
      <c r="M30" s="54">
        <f t="shared" si="18"/>
        <v>2267</v>
      </c>
      <c r="N30" s="54">
        <f t="shared" si="18"/>
        <v>669</v>
      </c>
      <c r="O30" s="54">
        <f t="shared" si="18"/>
        <v>2267</v>
      </c>
      <c r="P30" s="54">
        <f t="shared" si="15"/>
        <v>197.92</v>
      </c>
      <c r="Q30" s="54">
        <f t="shared" si="16"/>
        <v>197.92</v>
      </c>
      <c r="R30" s="54">
        <f>R31</f>
        <v>197.92</v>
      </c>
      <c r="S30" s="54">
        <f t="shared" ref="R30:V30" si="19">S31</f>
        <v>0</v>
      </c>
      <c r="T30" s="54">
        <f t="shared" si="19"/>
        <v>0</v>
      </c>
      <c r="U30" s="54">
        <f t="shared" si="19"/>
        <v>0</v>
      </c>
      <c r="V30" s="54">
        <f t="shared" si="19"/>
        <v>0</v>
      </c>
      <c r="W30" s="54"/>
      <c r="X30" s="54"/>
      <c r="Y30" s="54"/>
    </row>
    <row r="31" s="37" customFormat="1" ht="76" customHeight="1" spans="1:25">
      <c r="A31" s="54">
        <v>1</v>
      </c>
      <c r="B31" s="54" t="s">
        <v>62</v>
      </c>
      <c r="C31" s="54" t="s">
        <v>63</v>
      </c>
      <c r="D31" s="54" t="s">
        <v>64</v>
      </c>
      <c r="E31" s="54" t="s">
        <v>65</v>
      </c>
      <c r="F31" s="54">
        <v>1</v>
      </c>
      <c r="G31" s="54" t="s">
        <v>51</v>
      </c>
      <c r="H31" s="54" t="s">
        <v>51</v>
      </c>
      <c r="I31" s="54" t="s">
        <v>52</v>
      </c>
      <c r="J31" s="54" t="s">
        <v>52</v>
      </c>
      <c r="K31" s="54" t="s">
        <v>52</v>
      </c>
      <c r="L31" s="54">
        <v>669</v>
      </c>
      <c r="M31" s="54">
        <v>2267</v>
      </c>
      <c r="N31" s="54">
        <v>669</v>
      </c>
      <c r="O31" s="54">
        <v>2267</v>
      </c>
      <c r="P31" s="54">
        <f t="shared" si="15"/>
        <v>197.92</v>
      </c>
      <c r="Q31" s="54">
        <f t="shared" si="16"/>
        <v>197.92</v>
      </c>
      <c r="R31" s="54">
        <v>197.92</v>
      </c>
      <c r="S31" s="54">
        <f t="shared" ref="S31:V31" si="20">S32</f>
        <v>0</v>
      </c>
      <c r="T31" s="54">
        <f t="shared" si="20"/>
        <v>0</v>
      </c>
      <c r="U31" s="54">
        <f t="shared" si="20"/>
        <v>0</v>
      </c>
      <c r="V31" s="54">
        <f t="shared" si="20"/>
        <v>0</v>
      </c>
      <c r="W31" s="54" t="s">
        <v>66</v>
      </c>
      <c r="X31" s="54" t="s">
        <v>66</v>
      </c>
      <c r="Y31" s="54" t="s">
        <v>67</v>
      </c>
    </row>
    <row r="32" s="35" customFormat="1" ht="48" customHeight="1" spans="1:25">
      <c r="A32" s="54" t="s">
        <v>68</v>
      </c>
      <c r="B32" s="54"/>
      <c r="C32" s="54"/>
      <c r="D32" s="54"/>
      <c r="E32" s="54"/>
      <c r="F32" s="54"/>
      <c r="G32" s="54"/>
      <c r="H32" s="54"/>
      <c r="I32" s="54"/>
      <c r="J32" s="54"/>
      <c r="K32" s="54"/>
      <c r="L32" s="54"/>
      <c r="M32" s="54"/>
      <c r="N32" s="54"/>
      <c r="O32" s="54"/>
      <c r="P32" s="54"/>
      <c r="Q32" s="54"/>
      <c r="R32" s="54"/>
      <c r="S32" s="54"/>
      <c r="T32" s="54"/>
      <c r="U32" s="54"/>
      <c r="V32" s="54"/>
      <c r="W32" s="54"/>
      <c r="X32" s="54"/>
      <c r="Y32" s="54"/>
    </row>
    <row r="33" ht="48" customHeight="1" spans="1:25">
      <c r="A33" s="54" t="s">
        <v>69</v>
      </c>
      <c r="B33" s="54"/>
      <c r="C33" s="54"/>
      <c r="D33" s="54"/>
      <c r="E33" s="54"/>
      <c r="F33" s="54"/>
      <c r="G33" s="54"/>
      <c r="H33" s="54"/>
      <c r="I33" s="54"/>
      <c r="J33" s="54"/>
      <c r="K33" s="54"/>
      <c r="L33" s="54"/>
      <c r="M33" s="54"/>
      <c r="N33" s="54"/>
      <c r="O33" s="54"/>
      <c r="P33" s="54"/>
      <c r="Q33" s="54"/>
      <c r="R33" s="54"/>
      <c r="S33" s="54"/>
      <c r="T33" s="54"/>
      <c r="U33" s="54"/>
      <c r="V33" s="54"/>
      <c r="W33" s="54"/>
      <c r="X33" s="54"/>
      <c r="Y33" s="54"/>
    </row>
    <row r="34" ht="48" customHeight="1" spans="1:25">
      <c r="A34" s="54" t="s">
        <v>70</v>
      </c>
      <c r="B34" s="54"/>
      <c r="C34" s="54"/>
      <c r="D34" s="54"/>
      <c r="E34" s="54"/>
      <c r="F34" s="54">
        <f>F35</f>
        <v>1</v>
      </c>
      <c r="G34" s="54"/>
      <c r="H34" s="54"/>
      <c r="I34" s="54"/>
      <c r="J34" s="54"/>
      <c r="K34" s="54"/>
      <c r="L34" s="54">
        <f t="shared" ref="L34:P34" si="21">L35</f>
        <v>193</v>
      </c>
      <c r="M34" s="54">
        <f t="shared" si="21"/>
        <v>638</v>
      </c>
      <c r="N34" s="54">
        <f t="shared" si="21"/>
        <v>642</v>
      </c>
      <c r="O34" s="54">
        <f t="shared" si="21"/>
        <v>1986</v>
      </c>
      <c r="P34" s="54">
        <f t="shared" si="15"/>
        <v>12.7</v>
      </c>
      <c r="Q34" s="54">
        <f>R34+S34+T34+U34</f>
        <v>12.7</v>
      </c>
      <c r="R34" s="54">
        <f>R35</f>
        <v>12.7</v>
      </c>
      <c r="S34" s="54">
        <f t="shared" ref="R34:V34" si="22">S35</f>
        <v>0</v>
      </c>
      <c r="T34" s="54">
        <f t="shared" si="22"/>
        <v>0</v>
      </c>
      <c r="U34" s="54">
        <f t="shared" si="22"/>
        <v>0</v>
      </c>
      <c r="V34" s="54">
        <f t="shared" si="22"/>
        <v>0</v>
      </c>
      <c r="W34" s="54"/>
      <c r="X34" s="54"/>
      <c r="Y34" s="54"/>
    </row>
    <row r="35" ht="65" customHeight="1" spans="1:25">
      <c r="A35" s="54">
        <v>1</v>
      </c>
      <c r="B35" s="54" t="s">
        <v>71</v>
      </c>
      <c r="C35" s="54" t="s">
        <v>72</v>
      </c>
      <c r="D35" s="54" t="s">
        <v>64</v>
      </c>
      <c r="E35" s="54" t="s">
        <v>73</v>
      </c>
      <c r="F35" s="54">
        <v>1</v>
      </c>
      <c r="G35" s="54" t="s">
        <v>51</v>
      </c>
      <c r="H35" s="54" t="s">
        <v>51</v>
      </c>
      <c r="I35" s="54" t="s">
        <v>52</v>
      </c>
      <c r="J35" s="54" t="s">
        <v>52</v>
      </c>
      <c r="K35" s="54" t="s">
        <v>52</v>
      </c>
      <c r="L35" s="54">
        <v>193</v>
      </c>
      <c r="M35" s="54">
        <v>638</v>
      </c>
      <c r="N35" s="54">
        <v>642</v>
      </c>
      <c r="O35" s="54">
        <v>1986</v>
      </c>
      <c r="P35" s="54">
        <f t="shared" si="15"/>
        <v>12.7</v>
      </c>
      <c r="Q35" s="54">
        <f>R35+S35+T35+U35</f>
        <v>12.7</v>
      </c>
      <c r="R35" s="54">
        <v>12.7</v>
      </c>
      <c r="S35" s="54">
        <v>0</v>
      </c>
      <c r="T35" s="54">
        <v>0</v>
      </c>
      <c r="U35" s="54">
        <v>0</v>
      </c>
      <c r="V35" s="54">
        <v>0</v>
      </c>
      <c r="W35" s="54" t="s">
        <v>66</v>
      </c>
      <c r="X35" s="54" t="s">
        <v>66</v>
      </c>
      <c r="Y35" s="54" t="s">
        <v>67</v>
      </c>
    </row>
    <row r="36" s="36" customFormat="1" ht="48" customHeight="1" spans="1:25">
      <c r="A36" s="55" t="s">
        <v>74</v>
      </c>
      <c r="B36" s="54"/>
      <c r="C36" s="54"/>
      <c r="D36" s="54"/>
      <c r="E36" s="54"/>
      <c r="F36" s="54">
        <f>F37+F114+F115+F116+F117</f>
        <v>76</v>
      </c>
      <c r="G36" s="54"/>
      <c r="H36" s="54"/>
      <c r="I36" s="54"/>
      <c r="J36" s="54"/>
      <c r="K36" s="54"/>
      <c r="L36" s="55">
        <f t="shared" ref="L36:O36" si="23">L37+L114+L115+L116+L117</f>
        <v>1751</v>
      </c>
      <c r="M36" s="55">
        <f t="shared" si="23"/>
        <v>6374</v>
      </c>
      <c r="N36" s="55">
        <f t="shared" si="23"/>
        <v>1751</v>
      </c>
      <c r="O36" s="55">
        <f t="shared" si="23"/>
        <v>6374</v>
      </c>
      <c r="P36" s="55">
        <f t="shared" si="15"/>
        <v>3031.49</v>
      </c>
      <c r="Q36" s="55">
        <f>R36+S36+T36+U36</f>
        <v>3031.49</v>
      </c>
      <c r="R36" s="55">
        <f>R37+R114+R115+R116+R117</f>
        <v>1763.49</v>
      </c>
      <c r="S36" s="55">
        <f t="shared" ref="R36:V36" si="24">S37+S114+S115+S116+S117</f>
        <v>1268</v>
      </c>
      <c r="T36" s="55">
        <f t="shared" si="24"/>
        <v>0</v>
      </c>
      <c r="U36" s="55">
        <f t="shared" si="24"/>
        <v>0</v>
      </c>
      <c r="V36" s="55">
        <f t="shared" si="24"/>
        <v>0</v>
      </c>
      <c r="W36" s="54"/>
      <c r="X36" s="54"/>
      <c r="Y36" s="54"/>
    </row>
    <row r="37" s="36" customFormat="1" ht="48" customHeight="1" spans="1:25">
      <c r="A37" s="54" t="s">
        <v>75</v>
      </c>
      <c r="B37" s="54"/>
      <c r="C37" s="54"/>
      <c r="D37" s="54"/>
      <c r="E37" s="54"/>
      <c r="F37" s="54">
        <f>SUM(F38:F113)</f>
        <v>76</v>
      </c>
      <c r="G37" s="54"/>
      <c r="H37" s="54"/>
      <c r="I37" s="54"/>
      <c r="J37" s="54"/>
      <c r="K37" s="54"/>
      <c r="L37" s="54">
        <f>SUM(L38:L113)</f>
        <v>1751</v>
      </c>
      <c r="M37" s="54">
        <f>SUM(M38:M113)</f>
        <v>6374</v>
      </c>
      <c r="N37" s="54">
        <f>SUM(N38:N113)</f>
        <v>1751</v>
      </c>
      <c r="O37" s="54">
        <f>SUM(O38:O113)</f>
        <v>6374</v>
      </c>
      <c r="P37" s="54">
        <f t="shared" si="15"/>
        <v>3031.49</v>
      </c>
      <c r="Q37" s="54">
        <f>R37+S37+T37+U37</f>
        <v>3031.49</v>
      </c>
      <c r="R37" s="54">
        <f>SUM(R38:R113)</f>
        <v>1763.49</v>
      </c>
      <c r="S37" s="54">
        <f>SUM(S38:S113)</f>
        <v>1268</v>
      </c>
      <c r="T37" s="54">
        <f>SUM(T38:T113)</f>
        <v>0</v>
      </c>
      <c r="U37" s="54">
        <f>SUM(U38:U113)</f>
        <v>0</v>
      </c>
      <c r="V37" s="54">
        <f>SUM(V38:V113)</f>
        <v>0</v>
      </c>
      <c r="W37" s="58" t="s">
        <v>66</v>
      </c>
      <c r="X37" s="58" t="s">
        <v>66</v>
      </c>
      <c r="Y37" s="58" t="s">
        <v>67</v>
      </c>
    </row>
    <row r="38" s="36" customFormat="1" ht="161" customHeight="1" spans="1:25">
      <c r="A38" s="57">
        <v>1</v>
      </c>
      <c r="B38" s="58" t="s">
        <v>76</v>
      </c>
      <c r="C38" s="58" t="s">
        <v>77</v>
      </c>
      <c r="D38" s="58" t="s">
        <v>49</v>
      </c>
      <c r="E38" s="59" t="s">
        <v>78</v>
      </c>
      <c r="F38" s="58">
        <v>1</v>
      </c>
      <c r="G38" s="58" t="s">
        <v>51</v>
      </c>
      <c r="H38" s="58" t="s">
        <v>79</v>
      </c>
      <c r="I38" s="58" t="s">
        <v>80</v>
      </c>
      <c r="J38" s="58" t="s">
        <v>52</v>
      </c>
      <c r="K38" s="58" t="s">
        <v>80</v>
      </c>
      <c r="L38" s="58">
        <v>2</v>
      </c>
      <c r="M38" s="58">
        <v>8</v>
      </c>
      <c r="N38" s="58">
        <v>2</v>
      </c>
      <c r="O38" s="58">
        <v>8</v>
      </c>
      <c r="P38" s="58">
        <f t="shared" si="15"/>
        <v>3.24</v>
      </c>
      <c r="Q38" s="54">
        <f>R38+S38+T38+U38</f>
        <v>3.24</v>
      </c>
      <c r="R38" s="58">
        <v>3.24</v>
      </c>
      <c r="S38" s="58">
        <v>0</v>
      </c>
      <c r="T38" s="58">
        <v>0</v>
      </c>
      <c r="U38" s="58">
        <v>0</v>
      </c>
      <c r="V38" s="58">
        <v>0</v>
      </c>
      <c r="W38" s="58" t="s">
        <v>66</v>
      </c>
      <c r="X38" s="58" t="s">
        <v>66</v>
      </c>
      <c r="Y38" s="58" t="s">
        <v>67</v>
      </c>
    </row>
    <row r="39" s="36" customFormat="1" ht="169" customHeight="1" spans="1:25">
      <c r="A39" s="57">
        <v>2</v>
      </c>
      <c r="B39" s="58" t="s">
        <v>81</v>
      </c>
      <c r="C39" s="58" t="s">
        <v>82</v>
      </c>
      <c r="D39" s="58" t="s">
        <v>49</v>
      </c>
      <c r="E39" s="59" t="s">
        <v>83</v>
      </c>
      <c r="F39" s="58">
        <v>1</v>
      </c>
      <c r="G39" s="58" t="s">
        <v>51</v>
      </c>
      <c r="H39" s="58" t="s">
        <v>84</v>
      </c>
      <c r="I39" s="58" t="s">
        <v>52</v>
      </c>
      <c r="J39" s="58" t="s">
        <v>52</v>
      </c>
      <c r="K39" s="58" t="s">
        <v>52</v>
      </c>
      <c r="L39" s="58">
        <v>26</v>
      </c>
      <c r="M39" s="58">
        <v>73</v>
      </c>
      <c r="N39" s="58">
        <v>26</v>
      </c>
      <c r="O39" s="58">
        <v>73</v>
      </c>
      <c r="P39" s="58">
        <f t="shared" ref="P39:P70" si="25">Q39+V39</f>
        <v>43.092</v>
      </c>
      <c r="Q39" s="54">
        <f t="shared" ref="Q39:Q70" si="26">R39+S39+T39+U39</f>
        <v>43.092</v>
      </c>
      <c r="R39" s="58">
        <v>43.092</v>
      </c>
      <c r="S39" s="58">
        <v>0</v>
      </c>
      <c r="T39" s="58">
        <v>0</v>
      </c>
      <c r="U39" s="58">
        <v>0</v>
      </c>
      <c r="V39" s="58">
        <v>0</v>
      </c>
      <c r="W39" s="58" t="s">
        <v>66</v>
      </c>
      <c r="X39" s="58" t="s">
        <v>66</v>
      </c>
      <c r="Y39" s="58" t="s">
        <v>67</v>
      </c>
    </row>
    <row r="40" s="36" customFormat="1" ht="172" customHeight="1" spans="1:25">
      <c r="A40" s="57">
        <v>3</v>
      </c>
      <c r="B40" s="58" t="s">
        <v>85</v>
      </c>
      <c r="C40" s="58" t="s">
        <v>86</v>
      </c>
      <c r="D40" s="58" t="s">
        <v>49</v>
      </c>
      <c r="E40" s="59" t="s">
        <v>87</v>
      </c>
      <c r="F40" s="58">
        <v>1</v>
      </c>
      <c r="G40" s="58" t="s">
        <v>51</v>
      </c>
      <c r="H40" s="58" t="s">
        <v>88</v>
      </c>
      <c r="I40" s="58" t="s">
        <v>80</v>
      </c>
      <c r="J40" s="58" t="s">
        <v>52</v>
      </c>
      <c r="K40" s="58" t="s">
        <v>52</v>
      </c>
      <c r="L40" s="58">
        <v>42</v>
      </c>
      <c r="M40" s="58">
        <v>179</v>
      </c>
      <c r="N40" s="58">
        <v>42</v>
      </c>
      <c r="O40" s="58">
        <v>179</v>
      </c>
      <c r="P40" s="58">
        <f t="shared" si="25"/>
        <v>80.728</v>
      </c>
      <c r="Q40" s="54">
        <f t="shared" si="26"/>
        <v>80.728</v>
      </c>
      <c r="R40" s="58">
        <v>80.728</v>
      </c>
      <c r="S40" s="58">
        <v>0</v>
      </c>
      <c r="T40" s="58">
        <v>0</v>
      </c>
      <c r="U40" s="58">
        <v>0</v>
      </c>
      <c r="V40" s="58">
        <v>0</v>
      </c>
      <c r="W40" s="58" t="s">
        <v>66</v>
      </c>
      <c r="X40" s="58" t="s">
        <v>66</v>
      </c>
      <c r="Y40" s="58" t="s">
        <v>67</v>
      </c>
    </row>
    <row r="41" s="36" customFormat="1" ht="162" customHeight="1" spans="1:25">
      <c r="A41" s="57">
        <v>4</v>
      </c>
      <c r="B41" s="58" t="s">
        <v>89</v>
      </c>
      <c r="C41" s="58" t="s">
        <v>90</v>
      </c>
      <c r="D41" s="58" t="s">
        <v>49</v>
      </c>
      <c r="E41" s="59" t="s">
        <v>91</v>
      </c>
      <c r="F41" s="58">
        <v>1</v>
      </c>
      <c r="G41" s="58" t="s">
        <v>51</v>
      </c>
      <c r="H41" s="58" t="s">
        <v>92</v>
      </c>
      <c r="I41" s="58" t="s">
        <v>52</v>
      </c>
      <c r="J41" s="58" t="s">
        <v>52</v>
      </c>
      <c r="K41" s="58" t="s">
        <v>52</v>
      </c>
      <c r="L41" s="58">
        <v>54</v>
      </c>
      <c r="M41" s="58">
        <v>177</v>
      </c>
      <c r="N41" s="58">
        <v>54</v>
      </c>
      <c r="O41" s="58">
        <v>177</v>
      </c>
      <c r="P41" s="58">
        <f t="shared" si="25"/>
        <v>100.402</v>
      </c>
      <c r="Q41" s="54">
        <f t="shared" si="26"/>
        <v>100.402</v>
      </c>
      <c r="R41" s="58">
        <v>100.402</v>
      </c>
      <c r="S41" s="58">
        <v>0</v>
      </c>
      <c r="T41" s="58">
        <v>0</v>
      </c>
      <c r="U41" s="58">
        <v>0</v>
      </c>
      <c r="V41" s="58">
        <v>0</v>
      </c>
      <c r="W41" s="58" t="s">
        <v>66</v>
      </c>
      <c r="X41" s="58" t="s">
        <v>66</v>
      </c>
      <c r="Y41" s="58" t="s">
        <v>67</v>
      </c>
    </row>
    <row r="42" s="36" customFormat="1" ht="157" customHeight="1" spans="1:25">
      <c r="A42" s="57">
        <v>5</v>
      </c>
      <c r="B42" s="58" t="s">
        <v>93</v>
      </c>
      <c r="C42" s="58" t="s">
        <v>94</v>
      </c>
      <c r="D42" s="58" t="s">
        <v>49</v>
      </c>
      <c r="E42" s="59" t="s">
        <v>95</v>
      </c>
      <c r="F42" s="58">
        <v>1</v>
      </c>
      <c r="G42" s="58" t="s">
        <v>51</v>
      </c>
      <c r="H42" s="58" t="s">
        <v>96</v>
      </c>
      <c r="I42" s="58" t="s">
        <v>80</v>
      </c>
      <c r="J42" s="58" t="s">
        <v>52</v>
      </c>
      <c r="K42" s="58" t="s">
        <v>52</v>
      </c>
      <c r="L42" s="58">
        <v>30</v>
      </c>
      <c r="M42" s="58">
        <v>120</v>
      </c>
      <c r="N42" s="58">
        <v>30</v>
      </c>
      <c r="O42" s="58">
        <v>120</v>
      </c>
      <c r="P42" s="58">
        <f t="shared" si="25"/>
        <v>58.083</v>
      </c>
      <c r="Q42" s="54">
        <f t="shared" si="26"/>
        <v>58.083</v>
      </c>
      <c r="R42" s="58">
        <v>58.083</v>
      </c>
      <c r="S42" s="58">
        <v>0</v>
      </c>
      <c r="T42" s="58">
        <v>0</v>
      </c>
      <c r="U42" s="58">
        <v>0</v>
      </c>
      <c r="V42" s="58">
        <v>0</v>
      </c>
      <c r="W42" s="58" t="s">
        <v>66</v>
      </c>
      <c r="X42" s="58" t="s">
        <v>66</v>
      </c>
      <c r="Y42" s="58" t="s">
        <v>67</v>
      </c>
    </row>
    <row r="43" s="36" customFormat="1" ht="76" customHeight="1" spans="1:25">
      <c r="A43" s="57">
        <v>6</v>
      </c>
      <c r="B43" s="58" t="s">
        <v>97</v>
      </c>
      <c r="C43" s="58" t="s">
        <v>98</v>
      </c>
      <c r="D43" s="58" t="s">
        <v>49</v>
      </c>
      <c r="E43" s="59" t="s">
        <v>99</v>
      </c>
      <c r="F43" s="58">
        <v>1</v>
      </c>
      <c r="G43" s="58" t="s">
        <v>51</v>
      </c>
      <c r="H43" s="58" t="s">
        <v>100</v>
      </c>
      <c r="I43" s="58" t="s">
        <v>80</v>
      </c>
      <c r="J43" s="58" t="s">
        <v>52</v>
      </c>
      <c r="K43" s="58" t="s">
        <v>52</v>
      </c>
      <c r="L43" s="58">
        <v>8</v>
      </c>
      <c r="M43" s="58">
        <v>24</v>
      </c>
      <c r="N43" s="58">
        <v>8</v>
      </c>
      <c r="O43" s="58">
        <v>24</v>
      </c>
      <c r="P43" s="58">
        <f t="shared" si="25"/>
        <v>14.96</v>
      </c>
      <c r="Q43" s="54">
        <f t="shared" si="26"/>
        <v>14.96</v>
      </c>
      <c r="R43" s="58">
        <v>14.96</v>
      </c>
      <c r="S43" s="58">
        <v>0</v>
      </c>
      <c r="T43" s="58">
        <v>0</v>
      </c>
      <c r="U43" s="58">
        <v>0</v>
      </c>
      <c r="V43" s="58">
        <v>0</v>
      </c>
      <c r="W43" s="58" t="s">
        <v>66</v>
      </c>
      <c r="X43" s="58" t="s">
        <v>66</v>
      </c>
      <c r="Y43" s="58" t="s">
        <v>67</v>
      </c>
    </row>
    <row r="44" s="36" customFormat="1" ht="158" customHeight="1" spans="1:25">
      <c r="A44" s="57">
        <v>7</v>
      </c>
      <c r="B44" s="58" t="s">
        <v>101</v>
      </c>
      <c r="C44" s="58" t="s">
        <v>102</v>
      </c>
      <c r="D44" s="58" t="s">
        <v>49</v>
      </c>
      <c r="E44" s="59" t="s">
        <v>103</v>
      </c>
      <c r="F44" s="58">
        <v>1</v>
      </c>
      <c r="G44" s="58" t="s">
        <v>51</v>
      </c>
      <c r="H44" s="58" t="s">
        <v>104</v>
      </c>
      <c r="I44" s="58" t="s">
        <v>80</v>
      </c>
      <c r="J44" s="58" t="s">
        <v>52</v>
      </c>
      <c r="K44" s="58" t="s">
        <v>52</v>
      </c>
      <c r="L44" s="58">
        <v>73</v>
      </c>
      <c r="M44" s="58">
        <v>306</v>
      </c>
      <c r="N44" s="58">
        <v>73</v>
      </c>
      <c r="O44" s="58">
        <v>306</v>
      </c>
      <c r="P44" s="58">
        <f t="shared" si="25"/>
        <v>133.448</v>
      </c>
      <c r="Q44" s="54">
        <f t="shared" si="26"/>
        <v>133.448</v>
      </c>
      <c r="R44" s="58">
        <v>133.448</v>
      </c>
      <c r="S44" s="58">
        <v>0</v>
      </c>
      <c r="T44" s="58">
        <v>0</v>
      </c>
      <c r="U44" s="58">
        <v>0</v>
      </c>
      <c r="V44" s="58">
        <v>0</v>
      </c>
      <c r="W44" s="58" t="s">
        <v>66</v>
      </c>
      <c r="X44" s="58" t="s">
        <v>66</v>
      </c>
      <c r="Y44" s="58" t="s">
        <v>67</v>
      </c>
    </row>
    <row r="45" s="36" customFormat="1" ht="161" customHeight="1" spans="1:25">
      <c r="A45" s="57">
        <v>8</v>
      </c>
      <c r="B45" s="58" t="s">
        <v>105</v>
      </c>
      <c r="C45" s="58" t="s">
        <v>106</v>
      </c>
      <c r="D45" s="58" t="s">
        <v>49</v>
      </c>
      <c r="E45" s="59" t="s">
        <v>107</v>
      </c>
      <c r="F45" s="58">
        <v>1</v>
      </c>
      <c r="G45" s="58" t="s">
        <v>51</v>
      </c>
      <c r="H45" s="58" t="s">
        <v>108</v>
      </c>
      <c r="I45" s="58" t="s">
        <v>80</v>
      </c>
      <c r="J45" s="58" t="s">
        <v>52</v>
      </c>
      <c r="K45" s="58" t="s">
        <v>52</v>
      </c>
      <c r="L45" s="58">
        <v>28</v>
      </c>
      <c r="M45" s="58">
        <v>96</v>
      </c>
      <c r="N45" s="58">
        <v>28</v>
      </c>
      <c r="O45" s="58">
        <v>96</v>
      </c>
      <c r="P45" s="58">
        <f t="shared" si="25"/>
        <v>45.37</v>
      </c>
      <c r="Q45" s="54">
        <f t="shared" si="26"/>
        <v>45.37</v>
      </c>
      <c r="R45" s="58">
        <v>45.37</v>
      </c>
      <c r="S45" s="58">
        <v>0</v>
      </c>
      <c r="T45" s="58">
        <v>0</v>
      </c>
      <c r="U45" s="58">
        <v>0</v>
      </c>
      <c r="V45" s="58">
        <v>0</v>
      </c>
      <c r="W45" s="58" t="s">
        <v>66</v>
      </c>
      <c r="X45" s="58" t="s">
        <v>66</v>
      </c>
      <c r="Y45" s="58" t="s">
        <v>67</v>
      </c>
    </row>
    <row r="46" s="36" customFormat="1" ht="159" customHeight="1" spans="1:25">
      <c r="A46" s="57">
        <v>9</v>
      </c>
      <c r="B46" s="58" t="s">
        <v>109</v>
      </c>
      <c r="C46" s="58" t="s">
        <v>110</v>
      </c>
      <c r="D46" s="58" t="s">
        <v>49</v>
      </c>
      <c r="E46" s="59" t="s">
        <v>111</v>
      </c>
      <c r="F46" s="58">
        <v>1</v>
      </c>
      <c r="G46" s="58" t="s">
        <v>51</v>
      </c>
      <c r="H46" s="58" t="s">
        <v>112</v>
      </c>
      <c r="I46" s="58" t="s">
        <v>52</v>
      </c>
      <c r="J46" s="58" t="s">
        <v>52</v>
      </c>
      <c r="K46" s="58" t="s">
        <v>80</v>
      </c>
      <c r="L46" s="58">
        <v>63</v>
      </c>
      <c r="M46" s="58">
        <v>229</v>
      </c>
      <c r="N46" s="58">
        <v>63</v>
      </c>
      <c r="O46" s="58">
        <v>229</v>
      </c>
      <c r="P46" s="58">
        <f t="shared" si="25"/>
        <v>103.455</v>
      </c>
      <c r="Q46" s="54">
        <f t="shared" si="26"/>
        <v>103.455</v>
      </c>
      <c r="R46" s="58">
        <v>103.455</v>
      </c>
      <c r="S46" s="58">
        <v>0</v>
      </c>
      <c r="T46" s="58">
        <v>0</v>
      </c>
      <c r="U46" s="58">
        <v>0</v>
      </c>
      <c r="V46" s="58">
        <v>0</v>
      </c>
      <c r="W46" s="58" t="s">
        <v>66</v>
      </c>
      <c r="X46" s="58" t="s">
        <v>66</v>
      </c>
      <c r="Y46" s="58" t="s">
        <v>67</v>
      </c>
    </row>
    <row r="47" s="36" customFormat="1" ht="87" customHeight="1" spans="1:25">
      <c r="A47" s="57">
        <v>10</v>
      </c>
      <c r="B47" s="58" t="s">
        <v>113</v>
      </c>
      <c r="C47" s="58" t="s">
        <v>114</v>
      </c>
      <c r="D47" s="58" t="s">
        <v>49</v>
      </c>
      <c r="E47" s="59" t="s">
        <v>115</v>
      </c>
      <c r="F47" s="58">
        <v>1</v>
      </c>
      <c r="G47" s="58" t="s">
        <v>51</v>
      </c>
      <c r="H47" s="58" t="s">
        <v>116</v>
      </c>
      <c r="I47" s="58" t="s">
        <v>52</v>
      </c>
      <c r="J47" s="58" t="s">
        <v>52</v>
      </c>
      <c r="K47" s="58" t="s">
        <v>80</v>
      </c>
      <c r="L47" s="58">
        <v>62</v>
      </c>
      <c r="M47" s="58">
        <v>259</v>
      </c>
      <c r="N47" s="58">
        <v>62</v>
      </c>
      <c r="O47" s="58">
        <v>259</v>
      </c>
      <c r="P47" s="58">
        <f t="shared" si="25"/>
        <v>96.459</v>
      </c>
      <c r="Q47" s="54">
        <f t="shared" si="26"/>
        <v>96.459</v>
      </c>
      <c r="R47" s="58">
        <v>96.459</v>
      </c>
      <c r="S47" s="58">
        <v>0</v>
      </c>
      <c r="T47" s="58">
        <v>0</v>
      </c>
      <c r="U47" s="58">
        <v>0</v>
      </c>
      <c r="V47" s="58">
        <v>0</v>
      </c>
      <c r="W47" s="58" t="s">
        <v>66</v>
      </c>
      <c r="X47" s="58" t="s">
        <v>66</v>
      </c>
      <c r="Y47" s="58" t="s">
        <v>67</v>
      </c>
    </row>
    <row r="48" s="36" customFormat="1" ht="160" customHeight="1" spans="1:25">
      <c r="A48" s="57">
        <v>11</v>
      </c>
      <c r="B48" s="58" t="s">
        <v>117</v>
      </c>
      <c r="C48" s="58" t="s">
        <v>118</v>
      </c>
      <c r="D48" s="58" t="s">
        <v>49</v>
      </c>
      <c r="E48" s="59" t="s">
        <v>119</v>
      </c>
      <c r="F48" s="58">
        <v>1</v>
      </c>
      <c r="G48" s="58" t="s">
        <v>51</v>
      </c>
      <c r="H48" s="58" t="s">
        <v>120</v>
      </c>
      <c r="I48" s="58" t="s">
        <v>80</v>
      </c>
      <c r="J48" s="58" t="s">
        <v>52</v>
      </c>
      <c r="K48" s="58" t="s">
        <v>52</v>
      </c>
      <c r="L48" s="58">
        <v>31</v>
      </c>
      <c r="M48" s="58">
        <v>104</v>
      </c>
      <c r="N48" s="58">
        <v>31</v>
      </c>
      <c r="O48" s="58">
        <v>104</v>
      </c>
      <c r="P48" s="58">
        <f t="shared" si="25"/>
        <v>55.164</v>
      </c>
      <c r="Q48" s="54">
        <f t="shared" si="26"/>
        <v>55.164</v>
      </c>
      <c r="R48" s="58">
        <v>55.164</v>
      </c>
      <c r="S48" s="58">
        <v>0</v>
      </c>
      <c r="T48" s="58">
        <v>0</v>
      </c>
      <c r="U48" s="58">
        <v>0</v>
      </c>
      <c r="V48" s="58">
        <v>0</v>
      </c>
      <c r="W48" s="58" t="s">
        <v>66</v>
      </c>
      <c r="X48" s="58" t="s">
        <v>66</v>
      </c>
      <c r="Y48" s="58" t="s">
        <v>67</v>
      </c>
    </row>
    <row r="49" s="36" customFormat="1" ht="163" customHeight="1" spans="1:25">
      <c r="A49" s="57">
        <v>12</v>
      </c>
      <c r="B49" s="58" t="s">
        <v>121</v>
      </c>
      <c r="C49" s="58" t="s">
        <v>122</v>
      </c>
      <c r="D49" s="58" t="s">
        <v>49</v>
      </c>
      <c r="E49" s="59" t="s">
        <v>123</v>
      </c>
      <c r="F49" s="58">
        <v>1</v>
      </c>
      <c r="G49" s="58" t="s">
        <v>51</v>
      </c>
      <c r="H49" s="58" t="s">
        <v>124</v>
      </c>
      <c r="I49" s="58" t="s">
        <v>80</v>
      </c>
      <c r="J49" s="58" t="s">
        <v>52</v>
      </c>
      <c r="K49" s="58" t="s">
        <v>80</v>
      </c>
      <c r="L49" s="58">
        <v>33</v>
      </c>
      <c r="M49" s="58">
        <v>145</v>
      </c>
      <c r="N49" s="58">
        <v>33</v>
      </c>
      <c r="O49" s="58">
        <v>145</v>
      </c>
      <c r="P49" s="58">
        <f t="shared" si="25"/>
        <v>59.512</v>
      </c>
      <c r="Q49" s="54">
        <f t="shared" si="26"/>
        <v>59.512</v>
      </c>
      <c r="R49" s="58">
        <v>59.512</v>
      </c>
      <c r="S49" s="58">
        <v>0</v>
      </c>
      <c r="T49" s="58">
        <v>0</v>
      </c>
      <c r="U49" s="58">
        <v>0</v>
      </c>
      <c r="V49" s="58">
        <v>0</v>
      </c>
      <c r="W49" s="58" t="s">
        <v>66</v>
      </c>
      <c r="X49" s="58" t="s">
        <v>66</v>
      </c>
      <c r="Y49" s="58" t="s">
        <v>67</v>
      </c>
    </row>
    <row r="50" s="36" customFormat="1" ht="156" customHeight="1" spans="1:25">
      <c r="A50" s="57">
        <v>13</v>
      </c>
      <c r="B50" s="58" t="s">
        <v>125</v>
      </c>
      <c r="C50" s="58" t="s">
        <v>126</v>
      </c>
      <c r="D50" s="58" t="s">
        <v>49</v>
      </c>
      <c r="E50" s="59" t="s">
        <v>127</v>
      </c>
      <c r="F50" s="58">
        <v>1</v>
      </c>
      <c r="G50" s="58" t="s">
        <v>51</v>
      </c>
      <c r="H50" s="58" t="s">
        <v>128</v>
      </c>
      <c r="I50" s="58" t="s">
        <v>80</v>
      </c>
      <c r="J50" s="58" t="s">
        <v>52</v>
      </c>
      <c r="K50" s="58" t="s">
        <v>52</v>
      </c>
      <c r="L50" s="58">
        <v>71</v>
      </c>
      <c r="M50" s="58">
        <v>296</v>
      </c>
      <c r="N50" s="58">
        <v>71</v>
      </c>
      <c r="O50" s="58">
        <v>296</v>
      </c>
      <c r="P50" s="58">
        <f t="shared" si="25"/>
        <v>121.724</v>
      </c>
      <c r="Q50" s="54">
        <f t="shared" si="26"/>
        <v>121.724</v>
      </c>
      <c r="R50" s="58">
        <v>121.724</v>
      </c>
      <c r="S50" s="58">
        <v>0</v>
      </c>
      <c r="T50" s="58">
        <v>0</v>
      </c>
      <c r="U50" s="58">
        <v>0</v>
      </c>
      <c r="V50" s="58">
        <v>0</v>
      </c>
      <c r="W50" s="58" t="s">
        <v>66</v>
      </c>
      <c r="X50" s="58" t="s">
        <v>66</v>
      </c>
      <c r="Y50" s="58" t="s">
        <v>67</v>
      </c>
    </row>
    <row r="51" s="36" customFormat="1" ht="156" customHeight="1" spans="1:25">
      <c r="A51" s="57">
        <v>14</v>
      </c>
      <c r="B51" s="58" t="s">
        <v>129</v>
      </c>
      <c r="C51" s="58" t="s">
        <v>130</v>
      </c>
      <c r="D51" s="58" t="s">
        <v>49</v>
      </c>
      <c r="E51" s="59" t="s">
        <v>131</v>
      </c>
      <c r="F51" s="58">
        <v>1</v>
      </c>
      <c r="G51" s="58" t="s">
        <v>51</v>
      </c>
      <c r="H51" s="58" t="s">
        <v>132</v>
      </c>
      <c r="I51" s="58" t="s">
        <v>52</v>
      </c>
      <c r="J51" s="58" t="s">
        <v>52</v>
      </c>
      <c r="K51" s="58" t="s">
        <v>52</v>
      </c>
      <c r="L51" s="58">
        <v>83</v>
      </c>
      <c r="M51" s="58">
        <v>297</v>
      </c>
      <c r="N51" s="58">
        <v>83</v>
      </c>
      <c r="O51" s="58">
        <v>297</v>
      </c>
      <c r="P51" s="58">
        <f t="shared" si="25"/>
        <v>130.084</v>
      </c>
      <c r="Q51" s="54">
        <f t="shared" si="26"/>
        <v>130.084</v>
      </c>
      <c r="R51" s="58">
        <v>130.084</v>
      </c>
      <c r="S51" s="58">
        <v>0</v>
      </c>
      <c r="T51" s="58">
        <v>0</v>
      </c>
      <c r="U51" s="58">
        <v>0</v>
      </c>
      <c r="V51" s="58">
        <v>0</v>
      </c>
      <c r="W51" s="58" t="s">
        <v>66</v>
      </c>
      <c r="X51" s="58" t="s">
        <v>66</v>
      </c>
      <c r="Y51" s="58" t="s">
        <v>67</v>
      </c>
    </row>
    <row r="52" s="36" customFormat="1" ht="157" customHeight="1" spans="1:25">
      <c r="A52" s="57">
        <v>15</v>
      </c>
      <c r="B52" s="58" t="s">
        <v>133</v>
      </c>
      <c r="C52" s="58" t="s">
        <v>134</v>
      </c>
      <c r="D52" s="58" t="s">
        <v>49</v>
      </c>
      <c r="E52" s="59" t="s">
        <v>135</v>
      </c>
      <c r="F52" s="58">
        <v>1</v>
      </c>
      <c r="G52" s="58" t="s">
        <v>51</v>
      </c>
      <c r="H52" s="58" t="s">
        <v>136</v>
      </c>
      <c r="I52" s="58" t="s">
        <v>80</v>
      </c>
      <c r="J52" s="58" t="s">
        <v>52</v>
      </c>
      <c r="K52" s="58" t="s">
        <v>52</v>
      </c>
      <c r="L52" s="58">
        <v>55</v>
      </c>
      <c r="M52" s="58">
        <v>188</v>
      </c>
      <c r="N52" s="58">
        <v>55</v>
      </c>
      <c r="O52" s="58">
        <v>188</v>
      </c>
      <c r="P52" s="58">
        <f t="shared" si="25"/>
        <v>86.342</v>
      </c>
      <c r="Q52" s="54">
        <f t="shared" si="26"/>
        <v>86.342</v>
      </c>
      <c r="R52" s="58">
        <v>86.342</v>
      </c>
      <c r="S52" s="58">
        <v>0</v>
      </c>
      <c r="T52" s="58">
        <v>0</v>
      </c>
      <c r="U52" s="58">
        <v>0</v>
      </c>
      <c r="V52" s="58">
        <v>0</v>
      </c>
      <c r="W52" s="58" t="s">
        <v>66</v>
      </c>
      <c r="X52" s="58" t="s">
        <v>66</v>
      </c>
      <c r="Y52" s="58" t="s">
        <v>67</v>
      </c>
    </row>
    <row r="53" s="36" customFormat="1" ht="158" customHeight="1" spans="1:25">
      <c r="A53" s="57">
        <v>16</v>
      </c>
      <c r="B53" s="58" t="s">
        <v>137</v>
      </c>
      <c r="C53" s="58" t="s">
        <v>138</v>
      </c>
      <c r="D53" s="58" t="s">
        <v>49</v>
      </c>
      <c r="E53" s="59" t="s">
        <v>139</v>
      </c>
      <c r="F53" s="58">
        <v>1</v>
      </c>
      <c r="G53" s="58" t="s">
        <v>51</v>
      </c>
      <c r="H53" s="58" t="s">
        <v>140</v>
      </c>
      <c r="I53" s="58" t="s">
        <v>80</v>
      </c>
      <c r="J53" s="58" t="s">
        <v>52</v>
      </c>
      <c r="K53" s="58" t="s">
        <v>52</v>
      </c>
      <c r="L53" s="58">
        <v>4</v>
      </c>
      <c r="M53" s="58">
        <v>14</v>
      </c>
      <c r="N53" s="58">
        <v>4</v>
      </c>
      <c r="O53" s="58">
        <v>14</v>
      </c>
      <c r="P53" s="58">
        <f t="shared" si="25"/>
        <v>6.73</v>
      </c>
      <c r="Q53" s="54">
        <f t="shared" si="26"/>
        <v>6.73</v>
      </c>
      <c r="R53" s="58">
        <v>6.73</v>
      </c>
      <c r="S53" s="58">
        <v>0</v>
      </c>
      <c r="T53" s="58">
        <v>0</v>
      </c>
      <c r="U53" s="58">
        <v>0</v>
      </c>
      <c r="V53" s="58">
        <v>0</v>
      </c>
      <c r="W53" s="58" t="s">
        <v>66</v>
      </c>
      <c r="X53" s="58" t="s">
        <v>66</v>
      </c>
      <c r="Y53" s="58" t="s">
        <v>67</v>
      </c>
    </row>
    <row r="54" s="36" customFormat="1" ht="159" customHeight="1" spans="1:25">
      <c r="A54" s="57">
        <v>17</v>
      </c>
      <c r="B54" s="58" t="s">
        <v>141</v>
      </c>
      <c r="C54" s="58" t="s">
        <v>142</v>
      </c>
      <c r="D54" s="58" t="s">
        <v>49</v>
      </c>
      <c r="E54" s="59" t="s">
        <v>143</v>
      </c>
      <c r="F54" s="58">
        <v>1</v>
      </c>
      <c r="G54" s="58" t="s">
        <v>51</v>
      </c>
      <c r="H54" s="58" t="s">
        <v>144</v>
      </c>
      <c r="I54" s="58" t="s">
        <v>80</v>
      </c>
      <c r="J54" s="58" t="s">
        <v>52</v>
      </c>
      <c r="K54" s="58" t="s">
        <v>52</v>
      </c>
      <c r="L54" s="58">
        <v>2</v>
      </c>
      <c r="M54" s="58">
        <v>6</v>
      </c>
      <c r="N54" s="58">
        <v>2</v>
      </c>
      <c r="O54" s="58">
        <v>6</v>
      </c>
      <c r="P54" s="58">
        <f t="shared" si="25"/>
        <v>2.8</v>
      </c>
      <c r="Q54" s="54">
        <f t="shared" si="26"/>
        <v>2.8</v>
      </c>
      <c r="R54" s="58">
        <v>2.8</v>
      </c>
      <c r="S54" s="58">
        <v>0</v>
      </c>
      <c r="T54" s="58">
        <v>0</v>
      </c>
      <c r="U54" s="58">
        <v>0</v>
      </c>
      <c r="V54" s="58">
        <v>0</v>
      </c>
      <c r="W54" s="58" t="s">
        <v>66</v>
      </c>
      <c r="X54" s="58" t="s">
        <v>66</v>
      </c>
      <c r="Y54" s="58" t="s">
        <v>67</v>
      </c>
    </row>
    <row r="55" s="36" customFormat="1" ht="159" customHeight="1" spans="1:25">
      <c r="A55" s="57">
        <v>18</v>
      </c>
      <c r="B55" s="58" t="s">
        <v>145</v>
      </c>
      <c r="C55" s="58" t="s">
        <v>146</v>
      </c>
      <c r="D55" s="58" t="s">
        <v>49</v>
      </c>
      <c r="E55" s="59" t="s">
        <v>147</v>
      </c>
      <c r="F55" s="58">
        <v>1</v>
      </c>
      <c r="G55" s="58" t="s">
        <v>51</v>
      </c>
      <c r="H55" s="58" t="s">
        <v>148</v>
      </c>
      <c r="I55" s="58" t="s">
        <v>52</v>
      </c>
      <c r="J55" s="58" t="s">
        <v>52</v>
      </c>
      <c r="K55" s="58" t="s">
        <v>52</v>
      </c>
      <c r="L55" s="58">
        <v>69</v>
      </c>
      <c r="M55" s="58">
        <v>208</v>
      </c>
      <c r="N55" s="58">
        <v>69</v>
      </c>
      <c r="O55" s="58">
        <v>208</v>
      </c>
      <c r="P55" s="58">
        <f t="shared" si="25"/>
        <v>131.864677</v>
      </c>
      <c r="Q55" s="54">
        <f t="shared" si="26"/>
        <v>131.864677</v>
      </c>
      <c r="R55" s="58">
        <v>131.864677</v>
      </c>
      <c r="S55" s="58">
        <v>0</v>
      </c>
      <c r="T55" s="58">
        <v>0</v>
      </c>
      <c r="U55" s="58">
        <v>0</v>
      </c>
      <c r="V55" s="58">
        <v>0</v>
      </c>
      <c r="W55" s="58" t="s">
        <v>66</v>
      </c>
      <c r="X55" s="58" t="s">
        <v>66</v>
      </c>
      <c r="Y55" s="58" t="s">
        <v>67</v>
      </c>
    </row>
    <row r="56" s="36" customFormat="1" ht="164" customHeight="1" spans="1:25">
      <c r="A56" s="57">
        <v>19</v>
      </c>
      <c r="B56" s="58" t="s">
        <v>149</v>
      </c>
      <c r="C56" s="58" t="s">
        <v>150</v>
      </c>
      <c r="D56" s="58" t="s">
        <v>49</v>
      </c>
      <c r="E56" s="59" t="s">
        <v>151</v>
      </c>
      <c r="F56" s="58">
        <v>1</v>
      </c>
      <c r="G56" s="58" t="s">
        <v>51</v>
      </c>
      <c r="H56" s="58" t="s">
        <v>152</v>
      </c>
      <c r="I56" s="58" t="s">
        <v>80</v>
      </c>
      <c r="J56" s="58" t="s">
        <v>52</v>
      </c>
      <c r="K56" s="58" t="s">
        <v>52</v>
      </c>
      <c r="L56" s="58">
        <v>45</v>
      </c>
      <c r="M56" s="58">
        <v>178</v>
      </c>
      <c r="N56" s="58">
        <v>45</v>
      </c>
      <c r="O56" s="58">
        <v>178</v>
      </c>
      <c r="P56" s="58">
        <f t="shared" si="25"/>
        <v>78.384</v>
      </c>
      <c r="Q56" s="54">
        <f t="shared" si="26"/>
        <v>78.384</v>
      </c>
      <c r="R56" s="58">
        <v>78.384</v>
      </c>
      <c r="S56" s="58">
        <v>0</v>
      </c>
      <c r="T56" s="58">
        <v>0</v>
      </c>
      <c r="U56" s="58">
        <v>0</v>
      </c>
      <c r="V56" s="58">
        <v>0</v>
      </c>
      <c r="W56" s="58" t="s">
        <v>66</v>
      </c>
      <c r="X56" s="58" t="s">
        <v>66</v>
      </c>
      <c r="Y56" s="58" t="s">
        <v>67</v>
      </c>
    </row>
    <row r="57" s="36" customFormat="1" ht="164" customHeight="1" spans="1:25">
      <c r="A57" s="57">
        <v>20</v>
      </c>
      <c r="B57" s="58" t="s">
        <v>153</v>
      </c>
      <c r="C57" s="58" t="s">
        <v>154</v>
      </c>
      <c r="D57" s="58" t="s">
        <v>49</v>
      </c>
      <c r="E57" s="59" t="s">
        <v>155</v>
      </c>
      <c r="F57" s="58">
        <v>1</v>
      </c>
      <c r="G57" s="58" t="s">
        <v>51</v>
      </c>
      <c r="H57" s="58" t="s">
        <v>156</v>
      </c>
      <c r="I57" s="58" t="s">
        <v>80</v>
      </c>
      <c r="J57" s="58" t="s">
        <v>52</v>
      </c>
      <c r="K57" s="58" t="s">
        <v>52</v>
      </c>
      <c r="L57" s="58">
        <v>23</v>
      </c>
      <c r="M57" s="58">
        <v>66</v>
      </c>
      <c r="N57" s="58">
        <v>23</v>
      </c>
      <c r="O57" s="58">
        <v>66</v>
      </c>
      <c r="P57" s="58">
        <f t="shared" si="25"/>
        <v>45.422</v>
      </c>
      <c r="Q57" s="54">
        <f t="shared" si="26"/>
        <v>45.422</v>
      </c>
      <c r="R57" s="58">
        <v>45.422</v>
      </c>
      <c r="S57" s="58">
        <v>0</v>
      </c>
      <c r="T57" s="58">
        <v>0</v>
      </c>
      <c r="U57" s="58">
        <v>0</v>
      </c>
      <c r="V57" s="58">
        <v>0</v>
      </c>
      <c r="W57" s="58" t="s">
        <v>66</v>
      </c>
      <c r="X57" s="58" t="s">
        <v>66</v>
      </c>
      <c r="Y57" s="58" t="s">
        <v>67</v>
      </c>
    </row>
    <row r="58" s="36" customFormat="1" ht="91" customHeight="1" spans="1:25">
      <c r="A58" s="57">
        <v>21</v>
      </c>
      <c r="B58" s="58" t="s">
        <v>157</v>
      </c>
      <c r="C58" s="58" t="s">
        <v>158</v>
      </c>
      <c r="D58" s="58" t="s">
        <v>49</v>
      </c>
      <c r="E58" s="59" t="s">
        <v>159</v>
      </c>
      <c r="F58" s="58">
        <v>1</v>
      </c>
      <c r="G58" s="58" t="s">
        <v>51</v>
      </c>
      <c r="H58" s="58" t="s">
        <v>160</v>
      </c>
      <c r="I58" s="58" t="s">
        <v>52</v>
      </c>
      <c r="J58" s="58" t="s">
        <v>52</v>
      </c>
      <c r="K58" s="58" t="s">
        <v>52</v>
      </c>
      <c r="L58" s="58">
        <v>41</v>
      </c>
      <c r="M58" s="58">
        <v>127</v>
      </c>
      <c r="N58" s="58">
        <v>41</v>
      </c>
      <c r="O58" s="58">
        <v>127</v>
      </c>
      <c r="P58" s="58">
        <f t="shared" si="25"/>
        <v>62.268</v>
      </c>
      <c r="Q58" s="54">
        <f t="shared" si="26"/>
        <v>62.268</v>
      </c>
      <c r="R58" s="58">
        <v>62.268</v>
      </c>
      <c r="S58" s="58">
        <v>0</v>
      </c>
      <c r="T58" s="58">
        <v>0</v>
      </c>
      <c r="U58" s="58">
        <v>0</v>
      </c>
      <c r="V58" s="58">
        <v>0</v>
      </c>
      <c r="W58" s="58" t="s">
        <v>66</v>
      </c>
      <c r="X58" s="58" t="s">
        <v>66</v>
      </c>
      <c r="Y58" s="58" t="s">
        <v>67</v>
      </c>
    </row>
    <row r="59" s="36" customFormat="1" ht="176" customHeight="1" spans="1:25">
      <c r="A59" s="57">
        <v>22</v>
      </c>
      <c r="B59" s="58" t="s">
        <v>161</v>
      </c>
      <c r="C59" s="58" t="s">
        <v>162</v>
      </c>
      <c r="D59" s="58" t="s">
        <v>49</v>
      </c>
      <c r="E59" s="59" t="s">
        <v>163</v>
      </c>
      <c r="F59" s="58">
        <v>1</v>
      </c>
      <c r="G59" s="58" t="s">
        <v>51</v>
      </c>
      <c r="H59" s="58" t="s">
        <v>164</v>
      </c>
      <c r="I59" s="58" t="s">
        <v>80</v>
      </c>
      <c r="J59" s="58" t="s">
        <v>52</v>
      </c>
      <c r="K59" s="58" t="s">
        <v>52</v>
      </c>
      <c r="L59" s="58">
        <v>56</v>
      </c>
      <c r="M59" s="58">
        <v>244</v>
      </c>
      <c r="N59" s="58">
        <v>56</v>
      </c>
      <c r="O59" s="58">
        <v>244</v>
      </c>
      <c r="P59" s="58">
        <f t="shared" si="25"/>
        <v>100.5</v>
      </c>
      <c r="Q59" s="54">
        <f t="shared" si="26"/>
        <v>100.5</v>
      </c>
      <c r="R59" s="58">
        <v>100.5</v>
      </c>
      <c r="S59" s="58">
        <v>0</v>
      </c>
      <c r="T59" s="58">
        <v>0</v>
      </c>
      <c r="U59" s="58">
        <v>0</v>
      </c>
      <c r="V59" s="58">
        <v>0</v>
      </c>
      <c r="W59" s="58" t="s">
        <v>66</v>
      </c>
      <c r="X59" s="58" t="s">
        <v>66</v>
      </c>
      <c r="Y59" s="58" t="s">
        <v>67</v>
      </c>
    </row>
    <row r="60" s="36" customFormat="1" ht="165" customHeight="1" spans="1:25">
      <c r="A60" s="57">
        <v>23</v>
      </c>
      <c r="B60" s="58" t="s">
        <v>165</v>
      </c>
      <c r="C60" s="58" t="s">
        <v>166</v>
      </c>
      <c r="D60" s="58" t="s">
        <v>49</v>
      </c>
      <c r="E60" s="59" t="s">
        <v>167</v>
      </c>
      <c r="F60" s="58">
        <v>1</v>
      </c>
      <c r="G60" s="58" t="s">
        <v>51</v>
      </c>
      <c r="H60" s="58" t="s">
        <v>168</v>
      </c>
      <c r="I60" s="58" t="s">
        <v>52</v>
      </c>
      <c r="J60" s="58" t="s">
        <v>52</v>
      </c>
      <c r="K60" s="58" t="s">
        <v>52</v>
      </c>
      <c r="L60" s="58">
        <v>10</v>
      </c>
      <c r="M60" s="58">
        <v>44</v>
      </c>
      <c r="N60" s="58">
        <v>10</v>
      </c>
      <c r="O60" s="58">
        <v>44</v>
      </c>
      <c r="P60" s="58">
        <f t="shared" si="25"/>
        <v>19.74</v>
      </c>
      <c r="Q60" s="54">
        <f t="shared" si="26"/>
        <v>19.74</v>
      </c>
      <c r="R60" s="58">
        <v>19.74</v>
      </c>
      <c r="S60" s="58">
        <v>0</v>
      </c>
      <c r="T60" s="58">
        <v>0</v>
      </c>
      <c r="U60" s="58">
        <v>0</v>
      </c>
      <c r="V60" s="58">
        <v>0</v>
      </c>
      <c r="W60" s="58" t="s">
        <v>66</v>
      </c>
      <c r="X60" s="58" t="s">
        <v>66</v>
      </c>
      <c r="Y60" s="58" t="s">
        <v>67</v>
      </c>
    </row>
    <row r="61" s="36" customFormat="1" ht="164" customHeight="1" spans="1:25">
      <c r="A61" s="57">
        <v>24</v>
      </c>
      <c r="B61" s="58" t="s">
        <v>169</v>
      </c>
      <c r="C61" s="58" t="s">
        <v>170</v>
      </c>
      <c r="D61" s="58" t="s">
        <v>49</v>
      </c>
      <c r="E61" s="59" t="s">
        <v>139</v>
      </c>
      <c r="F61" s="58">
        <v>1</v>
      </c>
      <c r="G61" s="58" t="s">
        <v>51</v>
      </c>
      <c r="H61" s="58" t="s">
        <v>171</v>
      </c>
      <c r="I61" s="58" t="s">
        <v>52</v>
      </c>
      <c r="J61" s="58" t="s">
        <v>52</v>
      </c>
      <c r="K61" s="58" t="s">
        <v>52</v>
      </c>
      <c r="L61" s="58">
        <v>4</v>
      </c>
      <c r="M61" s="58">
        <v>14</v>
      </c>
      <c r="N61" s="58">
        <v>4</v>
      </c>
      <c r="O61" s="58">
        <v>14</v>
      </c>
      <c r="P61" s="58">
        <f t="shared" si="25"/>
        <v>7.95</v>
      </c>
      <c r="Q61" s="54">
        <f t="shared" si="26"/>
        <v>7.95</v>
      </c>
      <c r="R61" s="58">
        <v>7.95</v>
      </c>
      <c r="S61" s="58">
        <v>0</v>
      </c>
      <c r="T61" s="58">
        <v>0</v>
      </c>
      <c r="U61" s="58">
        <v>0</v>
      </c>
      <c r="V61" s="58">
        <v>0</v>
      </c>
      <c r="W61" s="58" t="s">
        <v>66</v>
      </c>
      <c r="X61" s="58" t="s">
        <v>66</v>
      </c>
      <c r="Y61" s="58" t="s">
        <v>67</v>
      </c>
    </row>
    <row r="62" s="36" customFormat="1" ht="162" customHeight="1" spans="1:25">
      <c r="A62" s="57">
        <v>25</v>
      </c>
      <c r="B62" s="58" t="s">
        <v>172</v>
      </c>
      <c r="C62" s="58" t="s">
        <v>173</v>
      </c>
      <c r="D62" s="58" t="s">
        <v>49</v>
      </c>
      <c r="E62" s="59" t="s">
        <v>174</v>
      </c>
      <c r="F62" s="58">
        <v>1</v>
      </c>
      <c r="G62" s="58" t="s">
        <v>51</v>
      </c>
      <c r="H62" s="58" t="s">
        <v>175</v>
      </c>
      <c r="I62" s="58" t="s">
        <v>52</v>
      </c>
      <c r="J62" s="58" t="s">
        <v>52</v>
      </c>
      <c r="K62" s="58" t="s">
        <v>52</v>
      </c>
      <c r="L62" s="58">
        <v>6</v>
      </c>
      <c r="M62" s="58">
        <v>22</v>
      </c>
      <c r="N62" s="58">
        <v>6</v>
      </c>
      <c r="O62" s="58">
        <v>22</v>
      </c>
      <c r="P62" s="58">
        <f t="shared" si="25"/>
        <v>9.07</v>
      </c>
      <c r="Q62" s="54">
        <f t="shared" si="26"/>
        <v>9.07</v>
      </c>
      <c r="R62" s="58">
        <v>9.07</v>
      </c>
      <c r="S62" s="58">
        <v>0</v>
      </c>
      <c r="T62" s="58">
        <v>0</v>
      </c>
      <c r="U62" s="58">
        <v>0</v>
      </c>
      <c r="V62" s="58">
        <v>0</v>
      </c>
      <c r="W62" s="58" t="s">
        <v>66</v>
      </c>
      <c r="X62" s="58" t="s">
        <v>66</v>
      </c>
      <c r="Y62" s="58" t="s">
        <v>67</v>
      </c>
    </row>
    <row r="63" s="36" customFormat="1" ht="160" customHeight="1" spans="1:25">
      <c r="A63" s="57">
        <v>26</v>
      </c>
      <c r="B63" s="58" t="s">
        <v>176</v>
      </c>
      <c r="C63" s="58" t="s">
        <v>177</v>
      </c>
      <c r="D63" s="58" t="s">
        <v>49</v>
      </c>
      <c r="E63" s="59" t="s">
        <v>178</v>
      </c>
      <c r="F63" s="58">
        <v>1</v>
      </c>
      <c r="G63" s="58" t="s">
        <v>51</v>
      </c>
      <c r="H63" s="58" t="s">
        <v>179</v>
      </c>
      <c r="I63" s="58" t="s">
        <v>52</v>
      </c>
      <c r="J63" s="58" t="s">
        <v>52</v>
      </c>
      <c r="K63" s="58" t="s">
        <v>52</v>
      </c>
      <c r="L63" s="58">
        <v>24</v>
      </c>
      <c r="M63" s="58">
        <v>77</v>
      </c>
      <c r="N63" s="58">
        <v>24</v>
      </c>
      <c r="O63" s="58">
        <v>77</v>
      </c>
      <c r="P63" s="58">
        <f t="shared" si="25"/>
        <v>40.176</v>
      </c>
      <c r="Q63" s="54">
        <f t="shared" si="26"/>
        <v>40.176</v>
      </c>
      <c r="R63" s="58">
        <v>40.176</v>
      </c>
      <c r="S63" s="58">
        <v>0</v>
      </c>
      <c r="T63" s="58">
        <v>0</v>
      </c>
      <c r="U63" s="58">
        <v>0</v>
      </c>
      <c r="V63" s="58">
        <v>0</v>
      </c>
      <c r="W63" s="58" t="s">
        <v>66</v>
      </c>
      <c r="X63" s="58" t="s">
        <v>66</v>
      </c>
      <c r="Y63" s="58" t="s">
        <v>67</v>
      </c>
    </row>
    <row r="64" s="36" customFormat="1" ht="171" customHeight="1" spans="1:25">
      <c r="A64" s="57">
        <v>27</v>
      </c>
      <c r="B64" s="58" t="s">
        <v>180</v>
      </c>
      <c r="C64" s="58" t="s">
        <v>181</v>
      </c>
      <c r="D64" s="58" t="s">
        <v>49</v>
      </c>
      <c r="E64" s="59" t="s">
        <v>182</v>
      </c>
      <c r="F64" s="58">
        <v>1</v>
      </c>
      <c r="G64" s="58" t="s">
        <v>51</v>
      </c>
      <c r="H64" s="58" t="s">
        <v>183</v>
      </c>
      <c r="I64" s="58" t="s">
        <v>52</v>
      </c>
      <c r="J64" s="58" t="s">
        <v>52</v>
      </c>
      <c r="K64" s="58" t="s">
        <v>52</v>
      </c>
      <c r="L64" s="58">
        <v>3</v>
      </c>
      <c r="M64" s="58">
        <v>10</v>
      </c>
      <c r="N64" s="58">
        <v>3</v>
      </c>
      <c r="O64" s="58">
        <v>10</v>
      </c>
      <c r="P64" s="58">
        <f t="shared" si="25"/>
        <v>5.3</v>
      </c>
      <c r="Q64" s="54">
        <f t="shared" si="26"/>
        <v>5.3</v>
      </c>
      <c r="R64" s="58">
        <v>5.3</v>
      </c>
      <c r="S64" s="58">
        <v>0</v>
      </c>
      <c r="T64" s="58">
        <v>0</v>
      </c>
      <c r="U64" s="58">
        <v>0</v>
      </c>
      <c r="V64" s="58">
        <v>0</v>
      </c>
      <c r="W64" s="58" t="s">
        <v>66</v>
      </c>
      <c r="X64" s="58" t="s">
        <v>66</v>
      </c>
      <c r="Y64" s="58" t="s">
        <v>67</v>
      </c>
    </row>
    <row r="65" s="36" customFormat="1" ht="178" customHeight="1" spans="1:25">
      <c r="A65" s="57">
        <v>28</v>
      </c>
      <c r="B65" s="58" t="s">
        <v>184</v>
      </c>
      <c r="C65" s="58" t="s">
        <v>185</v>
      </c>
      <c r="D65" s="58" t="s">
        <v>49</v>
      </c>
      <c r="E65" s="59" t="s">
        <v>143</v>
      </c>
      <c r="F65" s="58">
        <v>1</v>
      </c>
      <c r="G65" s="58" t="s">
        <v>51</v>
      </c>
      <c r="H65" s="58" t="s">
        <v>186</v>
      </c>
      <c r="I65" s="58" t="s">
        <v>52</v>
      </c>
      <c r="J65" s="58" t="s">
        <v>52</v>
      </c>
      <c r="K65" s="58" t="s">
        <v>52</v>
      </c>
      <c r="L65" s="58">
        <v>2</v>
      </c>
      <c r="M65" s="58">
        <v>6</v>
      </c>
      <c r="N65" s="58">
        <v>2</v>
      </c>
      <c r="O65" s="58">
        <v>6</v>
      </c>
      <c r="P65" s="58">
        <f t="shared" si="25"/>
        <v>2.65</v>
      </c>
      <c r="Q65" s="54">
        <f t="shared" si="26"/>
        <v>2.65</v>
      </c>
      <c r="R65" s="58">
        <v>2.65</v>
      </c>
      <c r="S65" s="58">
        <v>0</v>
      </c>
      <c r="T65" s="58">
        <v>0</v>
      </c>
      <c r="U65" s="58">
        <v>0</v>
      </c>
      <c r="V65" s="58">
        <v>0</v>
      </c>
      <c r="W65" s="58" t="s">
        <v>66</v>
      </c>
      <c r="X65" s="58" t="s">
        <v>66</v>
      </c>
      <c r="Y65" s="58" t="s">
        <v>67</v>
      </c>
    </row>
    <row r="66" s="36" customFormat="1" ht="159" customHeight="1" spans="1:25">
      <c r="A66" s="57">
        <v>29</v>
      </c>
      <c r="B66" s="58" t="s">
        <v>187</v>
      </c>
      <c r="C66" s="58" t="s">
        <v>188</v>
      </c>
      <c r="D66" s="58" t="s">
        <v>49</v>
      </c>
      <c r="E66" s="59" t="s">
        <v>189</v>
      </c>
      <c r="F66" s="58">
        <v>1</v>
      </c>
      <c r="G66" s="58" t="s">
        <v>51</v>
      </c>
      <c r="H66" s="58" t="s">
        <v>190</v>
      </c>
      <c r="I66" s="58" t="s">
        <v>80</v>
      </c>
      <c r="J66" s="58" t="s">
        <v>52</v>
      </c>
      <c r="K66" s="58" t="s">
        <v>52</v>
      </c>
      <c r="L66" s="58">
        <v>21</v>
      </c>
      <c r="M66" s="58">
        <v>66</v>
      </c>
      <c r="N66" s="58">
        <v>21</v>
      </c>
      <c r="O66" s="58">
        <v>66</v>
      </c>
      <c r="P66" s="58">
        <f t="shared" si="25"/>
        <v>33.47</v>
      </c>
      <c r="Q66" s="54">
        <f t="shared" si="26"/>
        <v>33.47</v>
      </c>
      <c r="R66" s="58">
        <v>33.47</v>
      </c>
      <c r="S66" s="58">
        <v>0</v>
      </c>
      <c r="T66" s="58">
        <v>0</v>
      </c>
      <c r="U66" s="58">
        <v>0</v>
      </c>
      <c r="V66" s="58">
        <v>0</v>
      </c>
      <c r="W66" s="58" t="s">
        <v>66</v>
      </c>
      <c r="X66" s="58" t="s">
        <v>66</v>
      </c>
      <c r="Y66" s="58" t="s">
        <v>67</v>
      </c>
    </row>
    <row r="67" s="36" customFormat="1" ht="157" customHeight="1" spans="1:25">
      <c r="A67" s="57">
        <v>30</v>
      </c>
      <c r="B67" s="58" t="s">
        <v>191</v>
      </c>
      <c r="C67" s="58" t="s">
        <v>192</v>
      </c>
      <c r="D67" s="58" t="s">
        <v>49</v>
      </c>
      <c r="E67" s="59" t="s">
        <v>193</v>
      </c>
      <c r="F67" s="58">
        <v>1</v>
      </c>
      <c r="G67" s="58" t="s">
        <v>51</v>
      </c>
      <c r="H67" s="58" t="s">
        <v>194</v>
      </c>
      <c r="I67" s="58" t="s">
        <v>52</v>
      </c>
      <c r="J67" s="58" t="s">
        <v>52</v>
      </c>
      <c r="K67" s="58" t="s">
        <v>52</v>
      </c>
      <c r="L67" s="58">
        <v>17</v>
      </c>
      <c r="M67" s="58">
        <v>68</v>
      </c>
      <c r="N67" s="58">
        <v>17</v>
      </c>
      <c r="O67" s="58">
        <v>68</v>
      </c>
      <c r="P67" s="58">
        <f t="shared" si="25"/>
        <v>33.55</v>
      </c>
      <c r="Q67" s="54">
        <f t="shared" si="26"/>
        <v>33.55</v>
      </c>
      <c r="R67" s="58">
        <v>33.55</v>
      </c>
      <c r="S67" s="58">
        <v>0</v>
      </c>
      <c r="T67" s="58">
        <v>0</v>
      </c>
      <c r="U67" s="58">
        <v>0</v>
      </c>
      <c r="V67" s="58">
        <v>0</v>
      </c>
      <c r="W67" s="58" t="s">
        <v>66</v>
      </c>
      <c r="X67" s="58" t="s">
        <v>66</v>
      </c>
      <c r="Y67" s="58" t="s">
        <v>67</v>
      </c>
    </row>
    <row r="68" s="36" customFormat="1" ht="154" customHeight="1" spans="1:25">
      <c r="A68" s="57">
        <v>31</v>
      </c>
      <c r="B68" s="58" t="s">
        <v>195</v>
      </c>
      <c r="C68" s="58" t="s">
        <v>196</v>
      </c>
      <c r="D68" s="58" t="s">
        <v>49</v>
      </c>
      <c r="E68" s="59" t="s">
        <v>78</v>
      </c>
      <c r="F68" s="58">
        <v>1</v>
      </c>
      <c r="G68" s="58" t="s">
        <v>51</v>
      </c>
      <c r="H68" s="58" t="s">
        <v>197</v>
      </c>
      <c r="I68" s="58" t="s">
        <v>52</v>
      </c>
      <c r="J68" s="58" t="s">
        <v>52</v>
      </c>
      <c r="K68" s="58" t="s">
        <v>52</v>
      </c>
      <c r="L68" s="58">
        <v>2</v>
      </c>
      <c r="M68" s="58">
        <v>8</v>
      </c>
      <c r="N68" s="58">
        <v>2</v>
      </c>
      <c r="O68" s="58">
        <v>8</v>
      </c>
      <c r="P68" s="58">
        <f t="shared" si="25"/>
        <v>2.65</v>
      </c>
      <c r="Q68" s="54">
        <f t="shared" si="26"/>
        <v>2.65</v>
      </c>
      <c r="R68" s="58">
        <v>2.65</v>
      </c>
      <c r="S68" s="58">
        <v>0</v>
      </c>
      <c r="T68" s="58">
        <v>0</v>
      </c>
      <c r="U68" s="58">
        <v>0</v>
      </c>
      <c r="V68" s="58">
        <v>0</v>
      </c>
      <c r="W68" s="58" t="s">
        <v>66</v>
      </c>
      <c r="X68" s="58" t="s">
        <v>66</v>
      </c>
      <c r="Y68" s="58" t="s">
        <v>67</v>
      </c>
    </row>
    <row r="69" s="36" customFormat="1" ht="164" customHeight="1" spans="1:25">
      <c r="A69" s="57">
        <v>32</v>
      </c>
      <c r="B69" s="58" t="s">
        <v>198</v>
      </c>
      <c r="C69" s="58" t="s">
        <v>199</v>
      </c>
      <c r="D69" s="58" t="s">
        <v>49</v>
      </c>
      <c r="E69" s="59" t="s">
        <v>78</v>
      </c>
      <c r="F69" s="58">
        <v>1</v>
      </c>
      <c r="G69" s="58" t="s">
        <v>51</v>
      </c>
      <c r="H69" s="58" t="s">
        <v>200</v>
      </c>
      <c r="I69" s="58" t="s">
        <v>52</v>
      </c>
      <c r="J69" s="58" t="s">
        <v>52</v>
      </c>
      <c r="K69" s="58" t="s">
        <v>52</v>
      </c>
      <c r="L69" s="58">
        <v>2</v>
      </c>
      <c r="M69" s="58">
        <v>8</v>
      </c>
      <c r="N69" s="58">
        <v>2</v>
      </c>
      <c r="O69" s="58">
        <v>8</v>
      </c>
      <c r="P69" s="58">
        <f t="shared" si="25"/>
        <v>2.65</v>
      </c>
      <c r="Q69" s="54">
        <f t="shared" si="26"/>
        <v>2.65</v>
      </c>
      <c r="R69" s="58">
        <v>2.65</v>
      </c>
      <c r="S69" s="58">
        <v>0</v>
      </c>
      <c r="T69" s="58">
        <v>0</v>
      </c>
      <c r="U69" s="58">
        <v>0</v>
      </c>
      <c r="V69" s="58">
        <v>0</v>
      </c>
      <c r="W69" s="58" t="s">
        <v>66</v>
      </c>
      <c r="X69" s="58" t="s">
        <v>66</v>
      </c>
      <c r="Y69" s="58" t="s">
        <v>67</v>
      </c>
    </row>
    <row r="70" s="36" customFormat="1" ht="157" customHeight="1" spans="1:25">
      <c r="A70" s="57">
        <v>33</v>
      </c>
      <c r="B70" s="58" t="s">
        <v>201</v>
      </c>
      <c r="C70" s="58" t="s">
        <v>202</v>
      </c>
      <c r="D70" s="58" t="s">
        <v>49</v>
      </c>
      <c r="E70" s="59" t="s">
        <v>203</v>
      </c>
      <c r="F70" s="58">
        <v>1</v>
      </c>
      <c r="G70" s="58" t="s">
        <v>51</v>
      </c>
      <c r="H70" s="58" t="s">
        <v>204</v>
      </c>
      <c r="I70" s="58" t="s">
        <v>52</v>
      </c>
      <c r="J70" s="58" t="s">
        <v>52</v>
      </c>
      <c r="K70" s="58" t="s">
        <v>52</v>
      </c>
      <c r="L70" s="58">
        <v>11</v>
      </c>
      <c r="M70" s="58">
        <v>38</v>
      </c>
      <c r="N70" s="58">
        <v>11</v>
      </c>
      <c r="O70" s="58">
        <v>38</v>
      </c>
      <c r="P70" s="58">
        <f t="shared" si="25"/>
        <v>16.9</v>
      </c>
      <c r="Q70" s="54">
        <f t="shared" si="26"/>
        <v>16.9</v>
      </c>
      <c r="R70" s="58">
        <v>16.9</v>
      </c>
      <c r="S70" s="58">
        <v>0</v>
      </c>
      <c r="T70" s="58">
        <v>0</v>
      </c>
      <c r="U70" s="58">
        <v>0</v>
      </c>
      <c r="V70" s="58">
        <v>0</v>
      </c>
      <c r="W70" s="58" t="s">
        <v>66</v>
      </c>
      <c r="X70" s="58" t="s">
        <v>66</v>
      </c>
      <c r="Y70" s="58" t="s">
        <v>67</v>
      </c>
    </row>
    <row r="71" s="36" customFormat="1" ht="156" customHeight="1" spans="1:25">
      <c r="A71" s="57">
        <v>34</v>
      </c>
      <c r="B71" s="58" t="s">
        <v>205</v>
      </c>
      <c r="C71" s="58" t="s">
        <v>206</v>
      </c>
      <c r="D71" s="58" t="s">
        <v>49</v>
      </c>
      <c r="E71" s="59" t="s">
        <v>143</v>
      </c>
      <c r="F71" s="58">
        <v>1</v>
      </c>
      <c r="G71" s="58" t="s">
        <v>51</v>
      </c>
      <c r="H71" s="58" t="s">
        <v>207</v>
      </c>
      <c r="I71" s="58" t="s">
        <v>52</v>
      </c>
      <c r="J71" s="58" t="s">
        <v>52</v>
      </c>
      <c r="K71" s="58" t="s">
        <v>52</v>
      </c>
      <c r="L71" s="58">
        <v>2</v>
      </c>
      <c r="M71" s="58">
        <v>6</v>
      </c>
      <c r="N71" s="58">
        <v>2</v>
      </c>
      <c r="O71" s="58">
        <v>6</v>
      </c>
      <c r="P71" s="58">
        <f t="shared" ref="P71:P113" si="27">Q71+V71</f>
        <v>2.65</v>
      </c>
      <c r="Q71" s="54">
        <f t="shared" ref="Q71:Q113" si="28">R71+S71+T71+U71</f>
        <v>2.65</v>
      </c>
      <c r="R71" s="58">
        <v>2.65</v>
      </c>
      <c r="S71" s="58">
        <v>0</v>
      </c>
      <c r="T71" s="58">
        <v>0</v>
      </c>
      <c r="U71" s="58">
        <v>0</v>
      </c>
      <c r="V71" s="58">
        <v>0</v>
      </c>
      <c r="W71" s="58" t="s">
        <v>66</v>
      </c>
      <c r="X71" s="58" t="s">
        <v>66</v>
      </c>
      <c r="Y71" s="58" t="s">
        <v>67</v>
      </c>
    </row>
    <row r="72" s="36" customFormat="1" ht="163" customHeight="1" spans="1:25">
      <c r="A72" s="57">
        <v>35</v>
      </c>
      <c r="B72" s="58" t="s">
        <v>208</v>
      </c>
      <c r="C72" s="58" t="s">
        <v>209</v>
      </c>
      <c r="D72" s="58" t="s">
        <v>49</v>
      </c>
      <c r="E72" s="59" t="s">
        <v>210</v>
      </c>
      <c r="F72" s="58">
        <v>1</v>
      </c>
      <c r="G72" s="58" t="s">
        <v>51</v>
      </c>
      <c r="H72" s="58" t="s">
        <v>211</v>
      </c>
      <c r="I72" s="58" t="s">
        <v>80</v>
      </c>
      <c r="J72" s="58" t="s">
        <v>52</v>
      </c>
      <c r="K72" s="58" t="s">
        <v>52</v>
      </c>
      <c r="L72" s="58">
        <v>10</v>
      </c>
      <c r="M72" s="58">
        <v>31</v>
      </c>
      <c r="N72" s="58">
        <v>10</v>
      </c>
      <c r="O72" s="58">
        <v>31</v>
      </c>
      <c r="P72" s="58">
        <f t="shared" si="27"/>
        <v>19.25</v>
      </c>
      <c r="Q72" s="54">
        <f t="shared" si="28"/>
        <v>19.25</v>
      </c>
      <c r="R72" s="58">
        <v>19.25</v>
      </c>
      <c r="S72" s="58">
        <v>0</v>
      </c>
      <c r="T72" s="58">
        <v>0</v>
      </c>
      <c r="U72" s="58">
        <v>0</v>
      </c>
      <c r="V72" s="58">
        <v>0</v>
      </c>
      <c r="W72" s="58" t="s">
        <v>66</v>
      </c>
      <c r="X72" s="58" t="s">
        <v>66</v>
      </c>
      <c r="Y72" s="58" t="s">
        <v>67</v>
      </c>
    </row>
    <row r="73" s="36" customFormat="1" ht="158" customHeight="1" spans="1:25">
      <c r="A73" s="57">
        <v>36</v>
      </c>
      <c r="B73" s="58" t="s">
        <v>212</v>
      </c>
      <c r="C73" s="58" t="s">
        <v>213</v>
      </c>
      <c r="D73" s="58" t="s">
        <v>49</v>
      </c>
      <c r="E73" s="59" t="s">
        <v>214</v>
      </c>
      <c r="F73" s="58">
        <v>1</v>
      </c>
      <c r="G73" s="58" t="s">
        <v>51</v>
      </c>
      <c r="H73" s="58" t="s">
        <v>215</v>
      </c>
      <c r="I73" s="58" t="s">
        <v>80</v>
      </c>
      <c r="J73" s="58" t="s">
        <v>52</v>
      </c>
      <c r="K73" s="58" t="s">
        <v>52</v>
      </c>
      <c r="L73" s="58">
        <v>79</v>
      </c>
      <c r="M73" s="58">
        <v>330</v>
      </c>
      <c r="N73" s="58">
        <v>79</v>
      </c>
      <c r="O73" s="58">
        <v>330</v>
      </c>
      <c r="P73" s="58">
        <f t="shared" si="27"/>
        <v>140.31696</v>
      </c>
      <c r="Q73" s="54">
        <f t="shared" si="28"/>
        <v>140.31696</v>
      </c>
      <c r="R73" s="58">
        <f>7.379363+0.07296</f>
        <v>7.452323</v>
      </c>
      <c r="S73" s="58">
        <v>132.864637</v>
      </c>
      <c r="T73" s="58">
        <v>0</v>
      </c>
      <c r="U73" s="58">
        <v>0</v>
      </c>
      <c r="V73" s="58">
        <v>0</v>
      </c>
      <c r="W73" s="58" t="s">
        <v>66</v>
      </c>
      <c r="X73" s="58" t="s">
        <v>66</v>
      </c>
      <c r="Y73" s="58" t="s">
        <v>67</v>
      </c>
    </row>
    <row r="74" s="36" customFormat="1" ht="167" customHeight="1" spans="1:25">
      <c r="A74" s="57">
        <v>37</v>
      </c>
      <c r="B74" s="58" t="s">
        <v>216</v>
      </c>
      <c r="C74" s="58" t="s">
        <v>217</v>
      </c>
      <c r="D74" s="58" t="s">
        <v>49</v>
      </c>
      <c r="E74" s="59" t="s">
        <v>218</v>
      </c>
      <c r="F74" s="58">
        <v>1</v>
      </c>
      <c r="G74" s="58" t="s">
        <v>51</v>
      </c>
      <c r="H74" s="58" t="s">
        <v>219</v>
      </c>
      <c r="I74" s="58" t="s">
        <v>52</v>
      </c>
      <c r="J74" s="58" t="s">
        <v>52</v>
      </c>
      <c r="K74" s="58" t="s">
        <v>52</v>
      </c>
      <c r="L74" s="58">
        <v>51</v>
      </c>
      <c r="M74" s="58">
        <v>165</v>
      </c>
      <c r="N74" s="58">
        <v>51</v>
      </c>
      <c r="O74" s="58">
        <v>165</v>
      </c>
      <c r="P74" s="58">
        <f t="shared" si="27"/>
        <v>88.732</v>
      </c>
      <c r="Q74" s="54">
        <f t="shared" si="28"/>
        <v>88.732</v>
      </c>
      <c r="R74" s="58">
        <v>0</v>
      </c>
      <c r="S74" s="58">
        <v>88.732</v>
      </c>
      <c r="T74" s="58">
        <v>0</v>
      </c>
      <c r="U74" s="58">
        <v>0</v>
      </c>
      <c r="V74" s="58">
        <v>0</v>
      </c>
      <c r="W74" s="58" t="s">
        <v>66</v>
      </c>
      <c r="X74" s="58" t="s">
        <v>66</v>
      </c>
      <c r="Y74" s="58" t="s">
        <v>67</v>
      </c>
    </row>
    <row r="75" s="36" customFormat="1" ht="160" customHeight="1" spans="1:25">
      <c r="A75" s="57">
        <v>38</v>
      </c>
      <c r="B75" s="58" t="s">
        <v>220</v>
      </c>
      <c r="C75" s="58" t="s">
        <v>221</v>
      </c>
      <c r="D75" s="58" t="s">
        <v>49</v>
      </c>
      <c r="E75" s="59" t="s">
        <v>222</v>
      </c>
      <c r="F75" s="58">
        <v>1</v>
      </c>
      <c r="G75" s="58" t="s">
        <v>51</v>
      </c>
      <c r="H75" s="58" t="s">
        <v>223</v>
      </c>
      <c r="I75" s="58" t="s">
        <v>52</v>
      </c>
      <c r="J75" s="58" t="s">
        <v>52</v>
      </c>
      <c r="K75" s="58" t="s">
        <v>52</v>
      </c>
      <c r="L75" s="58">
        <v>68</v>
      </c>
      <c r="M75" s="58">
        <v>193</v>
      </c>
      <c r="N75" s="58">
        <v>68</v>
      </c>
      <c r="O75" s="58">
        <v>193</v>
      </c>
      <c r="P75" s="58">
        <f t="shared" si="27"/>
        <v>106.334</v>
      </c>
      <c r="Q75" s="54">
        <f t="shared" si="28"/>
        <v>106.334</v>
      </c>
      <c r="R75" s="58">
        <v>0</v>
      </c>
      <c r="S75" s="58">
        <v>106.334</v>
      </c>
      <c r="T75" s="58">
        <v>0</v>
      </c>
      <c r="U75" s="58">
        <v>0</v>
      </c>
      <c r="V75" s="58">
        <v>0</v>
      </c>
      <c r="W75" s="58" t="s">
        <v>66</v>
      </c>
      <c r="X75" s="58" t="s">
        <v>66</v>
      </c>
      <c r="Y75" s="58" t="s">
        <v>67</v>
      </c>
    </row>
    <row r="76" s="36" customFormat="1" ht="159" customHeight="1" spans="1:25">
      <c r="A76" s="57">
        <v>39</v>
      </c>
      <c r="B76" s="58" t="s">
        <v>224</v>
      </c>
      <c r="C76" s="58" t="s">
        <v>225</v>
      </c>
      <c r="D76" s="58" t="s">
        <v>49</v>
      </c>
      <c r="E76" s="59" t="s">
        <v>226</v>
      </c>
      <c r="F76" s="58">
        <v>1</v>
      </c>
      <c r="G76" s="58" t="s">
        <v>51</v>
      </c>
      <c r="H76" s="58" t="s">
        <v>227</v>
      </c>
      <c r="I76" s="58" t="s">
        <v>52</v>
      </c>
      <c r="J76" s="58" t="s">
        <v>52</v>
      </c>
      <c r="K76" s="58" t="s">
        <v>52</v>
      </c>
      <c r="L76" s="58">
        <v>8</v>
      </c>
      <c r="M76" s="58">
        <v>35</v>
      </c>
      <c r="N76" s="58">
        <v>8</v>
      </c>
      <c r="O76" s="58">
        <v>35</v>
      </c>
      <c r="P76" s="58">
        <f t="shared" si="27"/>
        <v>13.25</v>
      </c>
      <c r="Q76" s="54">
        <f t="shared" si="28"/>
        <v>13.25</v>
      </c>
      <c r="R76" s="58">
        <v>0</v>
      </c>
      <c r="S76" s="58">
        <v>13.25</v>
      </c>
      <c r="T76" s="58">
        <v>0</v>
      </c>
      <c r="U76" s="58">
        <v>0</v>
      </c>
      <c r="V76" s="58">
        <v>0</v>
      </c>
      <c r="W76" s="58" t="s">
        <v>66</v>
      </c>
      <c r="X76" s="58" t="s">
        <v>66</v>
      </c>
      <c r="Y76" s="58" t="s">
        <v>67</v>
      </c>
    </row>
    <row r="77" s="36" customFormat="1" ht="157" customHeight="1" spans="1:25">
      <c r="A77" s="57">
        <v>40</v>
      </c>
      <c r="B77" s="58" t="s">
        <v>228</v>
      </c>
      <c r="C77" s="58" t="s">
        <v>229</v>
      </c>
      <c r="D77" s="58" t="s">
        <v>49</v>
      </c>
      <c r="E77" s="59" t="s">
        <v>230</v>
      </c>
      <c r="F77" s="58">
        <v>1</v>
      </c>
      <c r="G77" s="58" t="s">
        <v>51</v>
      </c>
      <c r="H77" s="58" t="s">
        <v>231</v>
      </c>
      <c r="I77" s="58" t="s">
        <v>52</v>
      </c>
      <c r="J77" s="58" t="s">
        <v>52</v>
      </c>
      <c r="K77" s="58" t="s">
        <v>52</v>
      </c>
      <c r="L77" s="58">
        <v>9</v>
      </c>
      <c r="M77" s="58">
        <v>35</v>
      </c>
      <c r="N77" s="58">
        <v>9</v>
      </c>
      <c r="O77" s="58">
        <v>35</v>
      </c>
      <c r="P77" s="58">
        <f t="shared" si="27"/>
        <v>15.9</v>
      </c>
      <c r="Q77" s="54">
        <f t="shared" si="28"/>
        <v>15.9</v>
      </c>
      <c r="R77" s="58">
        <v>0</v>
      </c>
      <c r="S77" s="58">
        <v>15.9</v>
      </c>
      <c r="T77" s="58">
        <v>0</v>
      </c>
      <c r="U77" s="58">
        <v>0</v>
      </c>
      <c r="V77" s="58">
        <v>0</v>
      </c>
      <c r="W77" s="58" t="s">
        <v>66</v>
      </c>
      <c r="X77" s="58" t="s">
        <v>66</v>
      </c>
      <c r="Y77" s="58" t="s">
        <v>67</v>
      </c>
    </row>
    <row r="78" s="36" customFormat="1" ht="169" customHeight="1" spans="1:25">
      <c r="A78" s="57">
        <v>41</v>
      </c>
      <c r="B78" s="58" t="s">
        <v>232</v>
      </c>
      <c r="C78" s="58" t="s">
        <v>233</v>
      </c>
      <c r="D78" s="58" t="s">
        <v>49</v>
      </c>
      <c r="E78" s="59" t="s">
        <v>234</v>
      </c>
      <c r="F78" s="58">
        <v>1</v>
      </c>
      <c r="G78" s="58" t="s">
        <v>51</v>
      </c>
      <c r="H78" s="58" t="s">
        <v>235</v>
      </c>
      <c r="I78" s="58" t="s">
        <v>52</v>
      </c>
      <c r="J78" s="58" t="s">
        <v>52</v>
      </c>
      <c r="K78" s="58" t="s">
        <v>52</v>
      </c>
      <c r="L78" s="58">
        <v>5</v>
      </c>
      <c r="M78" s="58">
        <v>18</v>
      </c>
      <c r="N78" s="58">
        <v>5</v>
      </c>
      <c r="O78" s="58">
        <v>18</v>
      </c>
      <c r="P78" s="58">
        <f t="shared" si="27"/>
        <v>8.95</v>
      </c>
      <c r="Q78" s="54">
        <f t="shared" si="28"/>
        <v>8.95</v>
      </c>
      <c r="R78" s="58">
        <v>0</v>
      </c>
      <c r="S78" s="58">
        <v>8.95</v>
      </c>
      <c r="T78" s="58">
        <v>0</v>
      </c>
      <c r="U78" s="58">
        <v>0</v>
      </c>
      <c r="V78" s="58">
        <v>0</v>
      </c>
      <c r="W78" s="58" t="s">
        <v>66</v>
      </c>
      <c r="X78" s="58" t="s">
        <v>66</v>
      </c>
      <c r="Y78" s="58" t="s">
        <v>67</v>
      </c>
    </row>
    <row r="79" s="36" customFormat="1" ht="159" customHeight="1" spans="1:25">
      <c r="A79" s="57">
        <v>42</v>
      </c>
      <c r="B79" s="58" t="s">
        <v>236</v>
      </c>
      <c r="C79" s="58" t="s">
        <v>237</v>
      </c>
      <c r="D79" s="58" t="s">
        <v>49</v>
      </c>
      <c r="E79" s="59" t="s">
        <v>238</v>
      </c>
      <c r="F79" s="58">
        <v>1</v>
      </c>
      <c r="G79" s="58" t="s">
        <v>51</v>
      </c>
      <c r="H79" s="58" t="s">
        <v>239</v>
      </c>
      <c r="I79" s="58" t="s">
        <v>52</v>
      </c>
      <c r="J79" s="58" t="s">
        <v>52</v>
      </c>
      <c r="K79" s="58" t="s">
        <v>52</v>
      </c>
      <c r="L79" s="58">
        <v>5</v>
      </c>
      <c r="M79" s="58">
        <v>20</v>
      </c>
      <c r="N79" s="58">
        <v>5</v>
      </c>
      <c r="O79" s="58">
        <v>20</v>
      </c>
      <c r="P79" s="58">
        <f t="shared" si="27"/>
        <v>8.95</v>
      </c>
      <c r="Q79" s="54">
        <f t="shared" si="28"/>
        <v>8.95</v>
      </c>
      <c r="R79" s="58">
        <v>0</v>
      </c>
      <c r="S79" s="58">
        <v>8.95</v>
      </c>
      <c r="T79" s="58">
        <v>0</v>
      </c>
      <c r="U79" s="58">
        <v>0</v>
      </c>
      <c r="V79" s="58">
        <v>0</v>
      </c>
      <c r="W79" s="58" t="s">
        <v>66</v>
      </c>
      <c r="X79" s="58" t="s">
        <v>66</v>
      </c>
      <c r="Y79" s="58" t="s">
        <v>67</v>
      </c>
    </row>
    <row r="80" s="36" customFormat="1" ht="159" customHeight="1" spans="1:25">
      <c r="A80" s="57">
        <v>43</v>
      </c>
      <c r="B80" s="58" t="s">
        <v>240</v>
      </c>
      <c r="C80" s="58" t="s">
        <v>241</v>
      </c>
      <c r="D80" s="58" t="s">
        <v>49</v>
      </c>
      <c r="E80" s="59" t="s">
        <v>242</v>
      </c>
      <c r="F80" s="58">
        <v>1</v>
      </c>
      <c r="G80" s="58" t="s">
        <v>51</v>
      </c>
      <c r="H80" s="58" t="s">
        <v>243</v>
      </c>
      <c r="I80" s="58" t="s">
        <v>52</v>
      </c>
      <c r="J80" s="58" t="s">
        <v>52</v>
      </c>
      <c r="K80" s="58" t="s">
        <v>52</v>
      </c>
      <c r="L80" s="58">
        <v>13</v>
      </c>
      <c r="M80" s="58">
        <v>37</v>
      </c>
      <c r="N80" s="58">
        <v>13</v>
      </c>
      <c r="O80" s="58">
        <v>37</v>
      </c>
      <c r="P80" s="58">
        <f t="shared" si="27"/>
        <v>24.78</v>
      </c>
      <c r="Q80" s="54">
        <f t="shared" si="28"/>
        <v>24.78</v>
      </c>
      <c r="R80" s="58">
        <v>0</v>
      </c>
      <c r="S80" s="58">
        <v>24.78</v>
      </c>
      <c r="T80" s="58">
        <v>0</v>
      </c>
      <c r="U80" s="58">
        <v>0</v>
      </c>
      <c r="V80" s="58">
        <v>0</v>
      </c>
      <c r="W80" s="58" t="s">
        <v>66</v>
      </c>
      <c r="X80" s="58" t="s">
        <v>66</v>
      </c>
      <c r="Y80" s="58" t="s">
        <v>67</v>
      </c>
    </row>
    <row r="81" s="36" customFormat="1" ht="169" customHeight="1" spans="1:25">
      <c r="A81" s="57">
        <v>44</v>
      </c>
      <c r="B81" s="58" t="s">
        <v>244</v>
      </c>
      <c r="C81" s="58" t="s">
        <v>245</v>
      </c>
      <c r="D81" s="58" t="s">
        <v>49</v>
      </c>
      <c r="E81" s="59" t="s">
        <v>246</v>
      </c>
      <c r="F81" s="58">
        <v>1</v>
      </c>
      <c r="G81" s="58" t="s">
        <v>51</v>
      </c>
      <c r="H81" s="58" t="s">
        <v>247</v>
      </c>
      <c r="I81" s="58" t="s">
        <v>52</v>
      </c>
      <c r="J81" s="58" t="s">
        <v>52</v>
      </c>
      <c r="K81" s="58" t="s">
        <v>52</v>
      </c>
      <c r="L81" s="58">
        <v>23</v>
      </c>
      <c r="M81" s="58">
        <v>72</v>
      </c>
      <c r="N81" s="58">
        <v>23</v>
      </c>
      <c r="O81" s="58">
        <v>72</v>
      </c>
      <c r="P81" s="58">
        <f t="shared" si="27"/>
        <v>35.17</v>
      </c>
      <c r="Q81" s="54">
        <f t="shared" si="28"/>
        <v>35.17</v>
      </c>
      <c r="R81" s="58">
        <v>0</v>
      </c>
      <c r="S81" s="58">
        <v>35.17</v>
      </c>
      <c r="T81" s="58">
        <v>0</v>
      </c>
      <c r="U81" s="58">
        <v>0</v>
      </c>
      <c r="V81" s="58">
        <v>0</v>
      </c>
      <c r="W81" s="58" t="s">
        <v>66</v>
      </c>
      <c r="X81" s="58" t="s">
        <v>66</v>
      </c>
      <c r="Y81" s="58" t="s">
        <v>67</v>
      </c>
    </row>
    <row r="82" s="36" customFormat="1" ht="159" customHeight="1" spans="1:25">
      <c r="A82" s="57">
        <v>45</v>
      </c>
      <c r="B82" s="58" t="s">
        <v>248</v>
      </c>
      <c r="C82" s="58" t="s">
        <v>249</v>
      </c>
      <c r="D82" s="58" t="s">
        <v>49</v>
      </c>
      <c r="E82" s="59" t="s">
        <v>250</v>
      </c>
      <c r="F82" s="58">
        <v>1</v>
      </c>
      <c r="G82" s="58" t="s">
        <v>51</v>
      </c>
      <c r="H82" s="58" t="s">
        <v>251</v>
      </c>
      <c r="I82" s="58" t="s">
        <v>80</v>
      </c>
      <c r="J82" s="58" t="s">
        <v>52</v>
      </c>
      <c r="K82" s="58" t="s">
        <v>52</v>
      </c>
      <c r="L82" s="58">
        <v>12</v>
      </c>
      <c r="M82" s="58">
        <v>51</v>
      </c>
      <c r="N82" s="58">
        <v>12</v>
      </c>
      <c r="O82" s="58">
        <v>51</v>
      </c>
      <c r="P82" s="58">
        <f t="shared" si="27"/>
        <v>22.47</v>
      </c>
      <c r="Q82" s="54">
        <f t="shared" si="28"/>
        <v>22.47</v>
      </c>
      <c r="R82" s="58">
        <v>0</v>
      </c>
      <c r="S82" s="58">
        <v>22.47</v>
      </c>
      <c r="T82" s="58">
        <v>0</v>
      </c>
      <c r="U82" s="58">
        <v>0</v>
      </c>
      <c r="V82" s="58">
        <v>0</v>
      </c>
      <c r="W82" s="58" t="s">
        <v>66</v>
      </c>
      <c r="X82" s="58" t="s">
        <v>66</v>
      </c>
      <c r="Y82" s="58" t="s">
        <v>67</v>
      </c>
    </row>
    <row r="83" s="36" customFormat="1" ht="165" customHeight="1" spans="1:25">
      <c r="A83" s="57">
        <v>46</v>
      </c>
      <c r="B83" s="58" t="s">
        <v>252</v>
      </c>
      <c r="C83" s="58" t="s">
        <v>253</v>
      </c>
      <c r="D83" s="58" t="s">
        <v>49</v>
      </c>
      <c r="E83" s="59" t="s">
        <v>254</v>
      </c>
      <c r="F83" s="58">
        <v>1</v>
      </c>
      <c r="G83" s="58" t="s">
        <v>51</v>
      </c>
      <c r="H83" s="58" t="s">
        <v>255</v>
      </c>
      <c r="I83" s="58" t="s">
        <v>52</v>
      </c>
      <c r="J83" s="58" t="s">
        <v>52</v>
      </c>
      <c r="K83" s="58" t="s">
        <v>52</v>
      </c>
      <c r="L83" s="58">
        <v>2</v>
      </c>
      <c r="M83" s="58">
        <v>7</v>
      </c>
      <c r="N83" s="58">
        <v>2</v>
      </c>
      <c r="O83" s="58">
        <v>7</v>
      </c>
      <c r="P83" s="58">
        <f t="shared" si="27"/>
        <v>2.65</v>
      </c>
      <c r="Q83" s="54">
        <f t="shared" si="28"/>
        <v>2.65</v>
      </c>
      <c r="R83" s="58">
        <v>0</v>
      </c>
      <c r="S83" s="58">
        <v>2.65</v>
      </c>
      <c r="T83" s="58">
        <v>0</v>
      </c>
      <c r="U83" s="58">
        <v>0</v>
      </c>
      <c r="V83" s="58">
        <v>0</v>
      </c>
      <c r="W83" s="58" t="s">
        <v>66</v>
      </c>
      <c r="X83" s="58" t="s">
        <v>66</v>
      </c>
      <c r="Y83" s="58" t="s">
        <v>67</v>
      </c>
    </row>
    <row r="84" s="36" customFormat="1" ht="163" customHeight="1" spans="1:25">
      <c r="A84" s="57">
        <v>47</v>
      </c>
      <c r="B84" s="58" t="s">
        <v>256</v>
      </c>
      <c r="C84" s="58" t="s">
        <v>257</v>
      </c>
      <c r="D84" s="58" t="s">
        <v>49</v>
      </c>
      <c r="E84" s="59" t="s">
        <v>258</v>
      </c>
      <c r="F84" s="58">
        <v>1</v>
      </c>
      <c r="G84" s="58" t="s">
        <v>51</v>
      </c>
      <c r="H84" s="58" t="s">
        <v>259</v>
      </c>
      <c r="I84" s="58" t="s">
        <v>52</v>
      </c>
      <c r="J84" s="58" t="s">
        <v>52</v>
      </c>
      <c r="K84" s="58" t="s">
        <v>52</v>
      </c>
      <c r="L84" s="58">
        <v>23</v>
      </c>
      <c r="M84" s="58">
        <v>80</v>
      </c>
      <c r="N84" s="58">
        <v>23</v>
      </c>
      <c r="O84" s="58">
        <v>80</v>
      </c>
      <c r="P84" s="58">
        <f t="shared" si="27"/>
        <v>42.75</v>
      </c>
      <c r="Q84" s="54">
        <f t="shared" si="28"/>
        <v>42.75</v>
      </c>
      <c r="R84" s="58">
        <v>0</v>
      </c>
      <c r="S84" s="58">
        <v>42.75</v>
      </c>
      <c r="T84" s="58">
        <v>0</v>
      </c>
      <c r="U84" s="58">
        <v>0</v>
      </c>
      <c r="V84" s="58">
        <v>0</v>
      </c>
      <c r="W84" s="58" t="s">
        <v>66</v>
      </c>
      <c r="X84" s="58" t="s">
        <v>66</v>
      </c>
      <c r="Y84" s="58" t="s">
        <v>67</v>
      </c>
    </row>
    <row r="85" s="36" customFormat="1" ht="102" customHeight="1" spans="1:25">
      <c r="A85" s="57">
        <v>48</v>
      </c>
      <c r="B85" s="58" t="s">
        <v>260</v>
      </c>
      <c r="C85" s="58" t="s">
        <v>261</v>
      </c>
      <c r="D85" s="58" t="s">
        <v>49</v>
      </c>
      <c r="E85" s="59" t="s">
        <v>262</v>
      </c>
      <c r="F85" s="58">
        <v>1</v>
      </c>
      <c r="G85" s="58" t="s">
        <v>51</v>
      </c>
      <c r="H85" s="58" t="s">
        <v>263</v>
      </c>
      <c r="I85" s="58" t="s">
        <v>52</v>
      </c>
      <c r="J85" s="58" t="s">
        <v>52</v>
      </c>
      <c r="K85" s="58" t="s">
        <v>80</v>
      </c>
      <c r="L85" s="58">
        <v>49</v>
      </c>
      <c r="M85" s="58">
        <v>144</v>
      </c>
      <c r="N85" s="58">
        <v>49</v>
      </c>
      <c r="O85" s="58">
        <v>144</v>
      </c>
      <c r="P85" s="58">
        <f t="shared" si="27"/>
        <v>81.09</v>
      </c>
      <c r="Q85" s="54">
        <f t="shared" si="28"/>
        <v>81.09</v>
      </c>
      <c r="R85" s="58">
        <v>0</v>
      </c>
      <c r="S85" s="58">
        <v>81.09</v>
      </c>
      <c r="T85" s="58">
        <v>0</v>
      </c>
      <c r="U85" s="58">
        <v>0</v>
      </c>
      <c r="V85" s="58">
        <v>0</v>
      </c>
      <c r="W85" s="58" t="s">
        <v>66</v>
      </c>
      <c r="X85" s="58" t="s">
        <v>66</v>
      </c>
      <c r="Y85" s="58" t="s">
        <v>67</v>
      </c>
    </row>
    <row r="86" s="36" customFormat="1" ht="162" customHeight="1" spans="1:25">
      <c r="A86" s="57">
        <v>49</v>
      </c>
      <c r="B86" s="58" t="s">
        <v>264</v>
      </c>
      <c r="C86" s="58" t="s">
        <v>265</v>
      </c>
      <c r="D86" s="58" t="s">
        <v>49</v>
      </c>
      <c r="E86" s="59" t="s">
        <v>143</v>
      </c>
      <c r="F86" s="58">
        <v>1</v>
      </c>
      <c r="G86" s="58" t="s">
        <v>51</v>
      </c>
      <c r="H86" s="58" t="s">
        <v>266</v>
      </c>
      <c r="I86" s="58" t="s">
        <v>52</v>
      </c>
      <c r="J86" s="58" t="s">
        <v>52</v>
      </c>
      <c r="K86" s="58" t="s">
        <v>52</v>
      </c>
      <c r="L86" s="58">
        <v>2</v>
      </c>
      <c r="M86" s="58">
        <v>6</v>
      </c>
      <c r="N86" s="58">
        <v>2</v>
      </c>
      <c r="O86" s="58">
        <v>6</v>
      </c>
      <c r="P86" s="58">
        <f t="shared" si="27"/>
        <v>2.65</v>
      </c>
      <c r="Q86" s="54">
        <f t="shared" si="28"/>
        <v>2.65</v>
      </c>
      <c r="R86" s="58">
        <v>0</v>
      </c>
      <c r="S86" s="58">
        <v>2.65</v>
      </c>
      <c r="T86" s="58">
        <v>0</v>
      </c>
      <c r="U86" s="58">
        <v>0</v>
      </c>
      <c r="V86" s="58">
        <v>0</v>
      </c>
      <c r="W86" s="58" t="s">
        <v>66</v>
      </c>
      <c r="X86" s="58" t="s">
        <v>66</v>
      </c>
      <c r="Y86" s="58" t="s">
        <v>67</v>
      </c>
    </row>
    <row r="87" s="36" customFormat="1" ht="159" customHeight="1" spans="1:25">
      <c r="A87" s="57">
        <v>50</v>
      </c>
      <c r="B87" s="58" t="s">
        <v>267</v>
      </c>
      <c r="C87" s="58" t="s">
        <v>268</v>
      </c>
      <c r="D87" s="58" t="s">
        <v>49</v>
      </c>
      <c r="E87" s="59" t="s">
        <v>269</v>
      </c>
      <c r="F87" s="58">
        <v>1</v>
      </c>
      <c r="G87" s="58" t="s">
        <v>51</v>
      </c>
      <c r="H87" s="58" t="s">
        <v>270</v>
      </c>
      <c r="I87" s="58" t="s">
        <v>52</v>
      </c>
      <c r="J87" s="58" t="s">
        <v>52</v>
      </c>
      <c r="K87" s="58" t="s">
        <v>52</v>
      </c>
      <c r="L87" s="58">
        <v>4</v>
      </c>
      <c r="M87" s="58">
        <v>16</v>
      </c>
      <c r="N87" s="58">
        <v>4</v>
      </c>
      <c r="O87" s="58">
        <v>16</v>
      </c>
      <c r="P87" s="58">
        <f t="shared" si="27"/>
        <v>7.95</v>
      </c>
      <c r="Q87" s="54">
        <f t="shared" si="28"/>
        <v>7.95</v>
      </c>
      <c r="R87" s="58">
        <v>0</v>
      </c>
      <c r="S87" s="58">
        <v>7.95</v>
      </c>
      <c r="T87" s="58">
        <v>0</v>
      </c>
      <c r="U87" s="58">
        <v>0</v>
      </c>
      <c r="V87" s="58">
        <v>0</v>
      </c>
      <c r="W87" s="58" t="s">
        <v>66</v>
      </c>
      <c r="X87" s="58" t="s">
        <v>66</v>
      </c>
      <c r="Y87" s="58" t="s">
        <v>67</v>
      </c>
    </row>
    <row r="88" s="36" customFormat="1" ht="162" customHeight="1" spans="1:25">
      <c r="A88" s="57">
        <v>51</v>
      </c>
      <c r="B88" s="58" t="s">
        <v>271</v>
      </c>
      <c r="C88" s="58" t="s">
        <v>272</v>
      </c>
      <c r="D88" s="58" t="s">
        <v>49</v>
      </c>
      <c r="E88" s="59" t="s">
        <v>273</v>
      </c>
      <c r="F88" s="58">
        <v>1</v>
      </c>
      <c r="G88" s="58" t="s">
        <v>51</v>
      </c>
      <c r="H88" s="58" t="s">
        <v>274</v>
      </c>
      <c r="I88" s="58" t="s">
        <v>52</v>
      </c>
      <c r="J88" s="58" t="s">
        <v>52</v>
      </c>
      <c r="K88" s="58" t="s">
        <v>52</v>
      </c>
      <c r="L88" s="58">
        <v>12</v>
      </c>
      <c r="M88" s="58">
        <v>38</v>
      </c>
      <c r="N88" s="58">
        <v>12</v>
      </c>
      <c r="O88" s="58">
        <v>38</v>
      </c>
      <c r="P88" s="58">
        <f t="shared" si="27"/>
        <v>18.55</v>
      </c>
      <c r="Q88" s="54">
        <f t="shared" si="28"/>
        <v>18.55</v>
      </c>
      <c r="R88" s="58">
        <v>0</v>
      </c>
      <c r="S88" s="58">
        <v>18.55</v>
      </c>
      <c r="T88" s="58">
        <v>0</v>
      </c>
      <c r="U88" s="58">
        <v>0</v>
      </c>
      <c r="V88" s="58">
        <v>0</v>
      </c>
      <c r="W88" s="58" t="s">
        <v>66</v>
      </c>
      <c r="X88" s="58" t="s">
        <v>66</v>
      </c>
      <c r="Y88" s="58" t="s">
        <v>67</v>
      </c>
    </row>
    <row r="89" s="36" customFormat="1" ht="167" customHeight="1" spans="1:25">
      <c r="A89" s="57">
        <v>52</v>
      </c>
      <c r="B89" s="58" t="s">
        <v>275</v>
      </c>
      <c r="C89" s="58" t="s">
        <v>276</v>
      </c>
      <c r="D89" s="58" t="s">
        <v>49</v>
      </c>
      <c r="E89" s="59" t="s">
        <v>78</v>
      </c>
      <c r="F89" s="58">
        <v>1</v>
      </c>
      <c r="G89" s="58" t="s">
        <v>51</v>
      </c>
      <c r="H89" s="58" t="s">
        <v>277</v>
      </c>
      <c r="I89" s="58" t="s">
        <v>52</v>
      </c>
      <c r="J89" s="58" t="s">
        <v>52</v>
      </c>
      <c r="K89" s="58" t="s">
        <v>80</v>
      </c>
      <c r="L89" s="58">
        <v>2</v>
      </c>
      <c r="M89" s="58">
        <v>8</v>
      </c>
      <c r="N89" s="58">
        <v>2</v>
      </c>
      <c r="O89" s="58">
        <v>8</v>
      </c>
      <c r="P89" s="58">
        <f t="shared" si="27"/>
        <v>2.65</v>
      </c>
      <c r="Q89" s="54">
        <f t="shared" si="28"/>
        <v>2.65</v>
      </c>
      <c r="R89" s="58">
        <v>0</v>
      </c>
      <c r="S89" s="58">
        <v>2.65</v>
      </c>
      <c r="T89" s="58">
        <v>0</v>
      </c>
      <c r="U89" s="58">
        <v>0</v>
      </c>
      <c r="V89" s="58">
        <v>0</v>
      </c>
      <c r="W89" s="58" t="s">
        <v>66</v>
      </c>
      <c r="X89" s="58" t="s">
        <v>66</v>
      </c>
      <c r="Y89" s="58" t="s">
        <v>67</v>
      </c>
    </row>
    <row r="90" s="36" customFormat="1" ht="163" customHeight="1" spans="1:25">
      <c r="A90" s="57">
        <v>53</v>
      </c>
      <c r="B90" s="58" t="s">
        <v>278</v>
      </c>
      <c r="C90" s="58" t="s">
        <v>279</v>
      </c>
      <c r="D90" s="58" t="s">
        <v>49</v>
      </c>
      <c r="E90" s="59" t="s">
        <v>280</v>
      </c>
      <c r="F90" s="58">
        <v>1</v>
      </c>
      <c r="G90" s="58" t="s">
        <v>51</v>
      </c>
      <c r="H90" s="58" t="s">
        <v>281</v>
      </c>
      <c r="I90" s="58" t="s">
        <v>52</v>
      </c>
      <c r="J90" s="58" t="s">
        <v>52</v>
      </c>
      <c r="K90" s="58" t="s">
        <v>80</v>
      </c>
      <c r="L90" s="58">
        <v>15</v>
      </c>
      <c r="M90" s="58">
        <v>57</v>
      </c>
      <c r="N90" s="58">
        <v>15</v>
      </c>
      <c r="O90" s="58">
        <v>57</v>
      </c>
      <c r="P90" s="58">
        <f t="shared" si="27"/>
        <v>25.21</v>
      </c>
      <c r="Q90" s="54">
        <f t="shared" si="28"/>
        <v>25.21</v>
      </c>
      <c r="R90" s="58">
        <v>0</v>
      </c>
      <c r="S90" s="58">
        <v>25.21</v>
      </c>
      <c r="T90" s="58">
        <v>0</v>
      </c>
      <c r="U90" s="58">
        <v>0</v>
      </c>
      <c r="V90" s="58">
        <v>0</v>
      </c>
      <c r="W90" s="58" t="s">
        <v>66</v>
      </c>
      <c r="X90" s="58" t="s">
        <v>66</v>
      </c>
      <c r="Y90" s="58" t="s">
        <v>67</v>
      </c>
    </row>
    <row r="91" s="36" customFormat="1" ht="158" customHeight="1" spans="1:25">
      <c r="A91" s="57">
        <v>54</v>
      </c>
      <c r="B91" s="58" t="s">
        <v>282</v>
      </c>
      <c r="C91" s="58" t="s">
        <v>283</v>
      </c>
      <c r="D91" s="58" t="s">
        <v>49</v>
      </c>
      <c r="E91" s="59" t="s">
        <v>284</v>
      </c>
      <c r="F91" s="58">
        <v>1</v>
      </c>
      <c r="G91" s="58" t="s">
        <v>51</v>
      </c>
      <c r="H91" s="58" t="s">
        <v>285</v>
      </c>
      <c r="I91" s="58" t="s">
        <v>80</v>
      </c>
      <c r="J91" s="58" t="s">
        <v>52</v>
      </c>
      <c r="K91" s="58" t="s">
        <v>52</v>
      </c>
      <c r="L91" s="58">
        <v>94</v>
      </c>
      <c r="M91" s="58">
        <v>341</v>
      </c>
      <c r="N91" s="58">
        <v>94</v>
      </c>
      <c r="O91" s="58">
        <v>341</v>
      </c>
      <c r="P91" s="58">
        <f t="shared" si="27"/>
        <v>180.7</v>
      </c>
      <c r="Q91" s="54">
        <f t="shared" si="28"/>
        <v>180.7</v>
      </c>
      <c r="R91" s="58">
        <v>0</v>
      </c>
      <c r="S91" s="58">
        <v>180.7</v>
      </c>
      <c r="T91" s="58">
        <v>0</v>
      </c>
      <c r="U91" s="58">
        <v>0</v>
      </c>
      <c r="V91" s="58">
        <v>0</v>
      </c>
      <c r="W91" s="58" t="s">
        <v>66</v>
      </c>
      <c r="X91" s="58" t="s">
        <v>66</v>
      </c>
      <c r="Y91" s="58" t="s">
        <v>67</v>
      </c>
    </row>
    <row r="92" s="36" customFormat="1" ht="157" customHeight="1" spans="1:25">
      <c r="A92" s="57">
        <v>55</v>
      </c>
      <c r="B92" s="58" t="s">
        <v>286</v>
      </c>
      <c r="C92" s="58" t="s">
        <v>287</v>
      </c>
      <c r="D92" s="58" t="s">
        <v>49</v>
      </c>
      <c r="E92" s="59" t="s">
        <v>230</v>
      </c>
      <c r="F92" s="58">
        <v>1</v>
      </c>
      <c r="G92" s="58" t="s">
        <v>51</v>
      </c>
      <c r="H92" s="58" t="s">
        <v>288</v>
      </c>
      <c r="I92" s="58" t="s">
        <v>52</v>
      </c>
      <c r="J92" s="58" t="s">
        <v>52</v>
      </c>
      <c r="K92" s="58" t="s">
        <v>52</v>
      </c>
      <c r="L92" s="58">
        <v>9</v>
      </c>
      <c r="M92" s="58">
        <v>35</v>
      </c>
      <c r="N92" s="58">
        <v>9</v>
      </c>
      <c r="O92" s="58">
        <v>35</v>
      </c>
      <c r="P92" s="58">
        <f t="shared" si="27"/>
        <v>14.62</v>
      </c>
      <c r="Q92" s="54">
        <f t="shared" si="28"/>
        <v>14.62</v>
      </c>
      <c r="R92" s="58">
        <v>0</v>
      </c>
      <c r="S92" s="58">
        <v>14.62</v>
      </c>
      <c r="T92" s="58">
        <v>0</v>
      </c>
      <c r="U92" s="58">
        <v>0</v>
      </c>
      <c r="V92" s="58">
        <v>0</v>
      </c>
      <c r="W92" s="58" t="s">
        <v>66</v>
      </c>
      <c r="X92" s="58" t="s">
        <v>66</v>
      </c>
      <c r="Y92" s="58" t="s">
        <v>67</v>
      </c>
    </row>
    <row r="93" s="36" customFormat="1" ht="162" customHeight="1" spans="1:25">
      <c r="A93" s="57">
        <v>56</v>
      </c>
      <c r="B93" s="58" t="s">
        <v>289</v>
      </c>
      <c r="C93" s="58" t="s">
        <v>290</v>
      </c>
      <c r="D93" s="58" t="s">
        <v>49</v>
      </c>
      <c r="E93" s="59" t="s">
        <v>291</v>
      </c>
      <c r="F93" s="58">
        <v>1</v>
      </c>
      <c r="G93" s="58" t="s">
        <v>51</v>
      </c>
      <c r="H93" s="58" t="s">
        <v>292</v>
      </c>
      <c r="I93" s="58" t="s">
        <v>52</v>
      </c>
      <c r="J93" s="58" t="s">
        <v>52</v>
      </c>
      <c r="K93" s="58" t="s">
        <v>52</v>
      </c>
      <c r="L93" s="58">
        <v>7</v>
      </c>
      <c r="M93" s="58">
        <v>22</v>
      </c>
      <c r="N93" s="58">
        <v>7</v>
      </c>
      <c r="O93" s="58">
        <v>22</v>
      </c>
      <c r="P93" s="58">
        <f t="shared" si="27"/>
        <v>11.6</v>
      </c>
      <c r="Q93" s="54">
        <f t="shared" si="28"/>
        <v>11.6</v>
      </c>
      <c r="R93" s="58">
        <v>0</v>
      </c>
      <c r="S93" s="58">
        <v>11.6</v>
      </c>
      <c r="T93" s="58">
        <v>0</v>
      </c>
      <c r="U93" s="58">
        <v>0</v>
      </c>
      <c r="V93" s="58">
        <v>0</v>
      </c>
      <c r="W93" s="58" t="s">
        <v>66</v>
      </c>
      <c r="X93" s="58" t="s">
        <v>66</v>
      </c>
      <c r="Y93" s="58" t="s">
        <v>67</v>
      </c>
    </row>
    <row r="94" s="36" customFormat="1" ht="160" customHeight="1" spans="1:25">
      <c r="A94" s="57">
        <v>57</v>
      </c>
      <c r="B94" s="58" t="s">
        <v>293</v>
      </c>
      <c r="C94" s="58" t="s">
        <v>294</v>
      </c>
      <c r="D94" s="58" t="s">
        <v>49</v>
      </c>
      <c r="E94" s="59" t="s">
        <v>143</v>
      </c>
      <c r="F94" s="58">
        <v>1</v>
      </c>
      <c r="G94" s="58" t="s">
        <v>51</v>
      </c>
      <c r="H94" s="58" t="s">
        <v>295</v>
      </c>
      <c r="I94" s="58" t="s">
        <v>52</v>
      </c>
      <c r="J94" s="58" t="s">
        <v>52</v>
      </c>
      <c r="K94" s="58" t="s">
        <v>52</v>
      </c>
      <c r="L94" s="58">
        <v>2</v>
      </c>
      <c r="M94" s="58">
        <v>6</v>
      </c>
      <c r="N94" s="58">
        <v>2</v>
      </c>
      <c r="O94" s="58">
        <v>6</v>
      </c>
      <c r="P94" s="58">
        <f t="shared" si="27"/>
        <v>2.65</v>
      </c>
      <c r="Q94" s="54">
        <f t="shared" si="28"/>
        <v>2.65</v>
      </c>
      <c r="R94" s="58">
        <v>0</v>
      </c>
      <c r="S94" s="58">
        <v>2.65</v>
      </c>
      <c r="T94" s="58">
        <v>0</v>
      </c>
      <c r="U94" s="58">
        <v>0</v>
      </c>
      <c r="V94" s="58">
        <v>0</v>
      </c>
      <c r="W94" s="58" t="s">
        <v>66</v>
      </c>
      <c r="X94" s="58" t="s">
        <v>66</v>
      </c>
      <c r="Y94" s="58" t="s">
        <v>67</v>
      </c>
    </row>
    <row r="95" s="36" customFormat="1" ht="165" customHeight="1" spans="1:25">
      <c r="A95" s="57">
        <v>58</v>
      </c>
      <c r="B95" s="58" t="s">
        <v>296</v>
      </c>
      <c r="C95" s="58" t="s">
        <v>297</v>
      </c>
      <c r="D95" s="58" t="s">
        <v>49</v>
      </c>
      <c r="E95" s="59" t="s">
        <v>298</v>
      </c>
      <c r="F95" s="58">
        <v>1</v>
      </c>
      <c r="G95" s="58" t="s">
        <v>51</v>
      </c>
      <c r="H95" s="58" t="s">
        <v>299</v>
      </c>
      <c r="I95" s="58" t="s">
        <v>52</v>
      </c>
      <c r="J95" s="58" t="s">
        <v>52</v>
      </c>
      <c r="K95" s="58" t="s">
        <v>52</v>
      </c>
      <c r="L95" s="58">
        <v>3</v>
      </c>
      <c r="M95" s="58">
        <v>8</v>
      </c>
      <c r="N95" s="58">
        <v>3</v>
      </c>
      <c r="O95" s="58">
        <v>8</v>
      </c>
      <c r="P95" s="58">
        <f t="shared" si="27"/>
        <v>5.3</v>
      </c>
      <c r="Q95" s="54">
        <f t="shared" si="28"/>
        <v>5.3</v>
      </c>
      <c r="R95" s="58">
        <v>0</v>
      </c>
      <c r="S95" s="58">
        <v>5.3</v>
      </c>
      <c r="T95" s="58">
        <v>0</v>
      </c>
      <c r="U95" s="58">
        <v>0</v>
      </c>
      <c r="V95" s="58">
        <v>0</v>
      </c>
      <c r="W95" s="58" t="s">
        <v>66</v>
      </c>
      <c r="X95" s="58" t="s">
        <v>66</v>
      </c>
      <c r="Y95" s="58" t="s">
        <v>67</v>
      </c>
    </row>
    <row r="96" s="36" customFormat="1" ht="159" customHeight="1" spans="1:25">
      <c r="A96" s="57">
        <v>59</v>
      </c>
      <c r="B96" s="58" t="s">
        <v>300</v>
      </c>
      <c r="C96" s="58" t="s">
        <v>301</v>
      </c>
      <c r="D96" s="58" t="s">
        <v>49</v>
      </c>
      <c r="E96" s="59" t="s">
        <v>302</v>
      </c>
      <c r="F96" s="58">
        <v>1</v>
      </c>
      <c r="G96" s="58" t="s">
        <v>51</v>
      </c>
      <c r="H96" s="58" t="s">
        <v>303</v>
      </c>
      <c r="I96" s="58" t="s">
        <v>80</v>
      </c>
      <c r="J96" s="58" t="s">
        <v>52</v>
      </c>
      <c r="K96" s="58" t="s">
        <v>52</v>
      </c>
      <c r="L96" s="58">
        <v>7</v>
      </c>
      <c r="M96" s="58">
        <v>31</v>
      </c>
      <c r="N96" s="58">
        <v>7</v>
      </c>
      <c r="O96" s="58">
        <v>31</v>
      </c>
      <c r="P96" s="58">
        <f t="shared" si="27"/>
        <v>12.97</v>
      </c>
      <c r="Q96" s="54">
        <f t="shared" si="28"/>
        <v>12.97</v>
      </c>
      <c r="R96" s="58">
        <v>0</v>
      </c>
      <c r="S96" s="58">
        <v>12.97</v>
      </c>
      <c r="T96" s="58">
        <v>0</v>
      </c>
      <c r="U96" s="58">
        <v>0</v>
      </c>
      <c r="V96" s="58">
        <v>0</v>
      </c>
      <c r="W96" s="58" t="s">
        <v>66</v>
      </c>
      <c r="X96" s="58" t="s">
        <v>66</v>
      </c>
      <c r="Y96" s="58" t="s">
        <v>67</v>
      </c>
    </row>
    <row r="97" s="36" customFormat="1" ht="164" customHeight="1" spans="1:25">
      <c r="A97" s="57">
        <v>60</v>
      </c>
      <c r="B97" s="58" t="s">
        <v>304</v>
      </c>
      <c r="C97" s="58" t="s">
        <v>305</v>
      </c>
      <c r="D97" s="58" t="s">
        <v>49</v>
      </c>
      <c r="E97" s="59" t="s">
        <v>269</v>
      </c>
      <c r="F97" s="58">
        <v>1</v>
      </c>
      <c r="G97" s="58" t="s">
        <v>51</v>
      </c>
      <c r="H97" s="58" t="s">
        <v>306</v>
      </c>
      <c r="I97" s="58" t="s">
        <v>52</v>
      </c>
      <c r="J97" s="58" t="s">
        <v>52</v>
      </c>
      <c r="K97" s="58" t="s">
        <v>52</v>
      </c>
      <c r="L97" s="58">
        <v>4</v>
      </c>
      <c r="M97" s="58">
        <v>16</v>
      </c>
      <c r="N97" s="58">
        <v>4</v>
      </c>
      <c r="O97" s="58">
        <v>16</v>
      </c>
      <c r="P97" s="58">
        <f t="shared" si="27"/>
        <v>6.3</v>
      </c>
      <c r="Q97" s="54">
        <f t="shared" si="28"/>
        <v>6.3</v>
      </c>
      <c r="R97" s="58">
        <v>0</v>
      </c>
      <c r="S97" s="58">
        <v>6.3</v>
      </c>
      <c r="T97" s="58">
        <v>0</v>
      </c>
      <c r="U97" s="58">
        <v>0</v>
      </c>
      <c r="V97" s="58">
        <v>0</v>
      </c>
      <c r="W97" s="58" t="s">
        <v>66</v>
      </c>
      <c r="X97" s="58" t="s">
        <v>66</v>
      </c>
      <c r="Y97" s="58" t="s">
        <v>67</v>
      </c>
    </row>
    <row r="98" s="36" customFormat="1" ht="159" customHeight="1" spans="1:25">
      <c r="A98" s="57">
        <v>61</v>
      </c>
      <c r="B98" s="58" t="s">
        <v>307</v>
      </c>
      <c r="C98" s="58" t="s">
        <v>308</v>
      </c>
      <c r="D98" s="58" t="s">
        <v>49</v>
      </c>
      <c r="E98" s="59" t="s">
        <v>309</v>
      </c>
      <c r="F98" s="58">
        <v>1</v>
      </c>
      <c r="G98" s="58" t="s">
        <v>51</v>
      </c>
      <c r="H98" s="58" t="s">
        <v>310</v>
      </c>
      <c r="I98" s="58" t="s">
        <v>52</v>
      </c>
      <c r="J98" s="58" t="s">
        <v>52</v>
      </c>
      <c r="K98" s="58" t="s">
        <v>80</v>
      </c>
      <c r="L98" s="58">
        <v>28</v>
      </c>
      <c r="M98" s="58">
        <v>124</v>
      </c>
      <c r="N98" s="58">
        <v>28</v>
      </c>
      <c r="O98" s="58">
        <v>124</v>
      </c>
      <c r="P98" s="58">
        <f t="shared" si="27"/>
        <v>46.05</v>
      </c>
      <c r="Q98" s="54">
        <f t="shared" si="28"/>
        <v>46.05</v>
      </c>
      <c r="R98" s="58">
        <v>0</v>
      </c>
      <c r="S98" s="58">
        <v>46.05</v>
      </c>
      <c r="T98" s="58">
        <v>0</v>
      </c>
      <c r="U98" s="58">
        <v>0</v>
      </c>
      <c r="V98" s="58">
        <v>0</v>
      </c>
      <c r="W98" s="58" t="s">
        <v>66</v>
      </c>
      <c r="X98" s="58" t="s">
        <v>66</v>
      </c>
      <c r="Y98" s="58" t="s">
        <v>67</v>
      </c>
    </row>
    <row r="99" s="36" customFormat="1" ht="153" customHeight="1" spans="1:25">
      <c r="A99" s="57">
        <v>62</v>
      </c>
      <c r="B99" s="58" t="s">
        <v>311</v>
      </c>
      <c r="C99" s="58" t="s">
        <v>312</v>
      </c>
      <c r="D99" s="58" t="s">
        <v>49</v>
      </c>
      <c r="E99" s="59" t="s">
        <v>313</v>
      </c>
      <c r="F99" s="58">
        <v>1</v>
      </c>
      <c r="G99" s="58" t="s">
        <v>51</v>
      </c>
      <c r="H99" s="58" t="s">
        <v>314</v>
      </c>
      <c r="I99" s="58" t="s">
        <v>52</v>
      </c>
      <c r="J99" s="58" t="s">
        <v>52</v>
      </c>
      <c r="K99" s="58" t="s">
        <v>52</v>
      </c>
      <c r="L99" s="58">
        <v>15</v>
      </c>
      <c r="M99" s="58">
        <v>66</v>
      </c>
      <c r="N99" s="58">
        <v>15</v>
      </c>
      <c r="O99" s="58">
        <v>66</v>
      </c>
      <c r="P99" s="58">
        <f t="shared" si="27"/>
        <v>27.41</v>
      </c>
      <c r="Q99" s="54">
        <f t="shared" si="28"/>
        <v>27.41</v>
      </c>
      <c r="R99" s="58">
        <v>0</v>
      </c>
      <c r="S99" s="58">
        <v>27.41</v>
      </c>
      <c r="T99" s="58">
        <v>0</v>
      </c>
      <c r="U99" s="58">
        <v>0</v>
      </c>
      <c r="V99" s="58">
        <v>0</v>
      </c>
      <c r="W99" s="58" t="s">
        <v>66</v>
      </c>
      <c r="X99" s="58" t="s">
        <v>66</v>
      </c>
      <c r="Y99" s="58" t="s">
        <v>67</v>
      </c>
    </row>
    <row r="100" s="36" customFormat="1" ht="165" customHeight="1" spans="1:25">
      <c r="A100" s="57">
        <v>63</v>
      </c>
      <c r="B100" s="58" t="s">
        <v>315</v>
      </c>
      <c r="C100" s="58" t="s">
        <v>316</v>
      </c>
      <c r="D100" s="58" t="s">
        <v>49</v>
      </c>
      <c r="E100" s="59" t="s">
        <v>317</v>
      </c>
      <c r="F100" s="58">
        <v>1</v>
      </c>
      <c r="G100" s="58" t="s">
        <v>51</v>
      </c>
      <c r="H100" s="58" t="s">
        <v>318</v>
      </c>
      <c r="I100" s="58" t="s">
        <v>52</v>
      </c>
      <c r="J100" s="58" t="s">
        <v>52</v>
      </c>
      <c r="K100" s="58" t="s">
        <v>52</v>
      </c>
      <c r="L100" s="58">
        <v>17</v>
      </c>
      <c r="M100" s="58">
        <v>75</v>
      </c>
      <c r="N100" s="58">
        <v>17</v>
      </c>
      <c r="O100" s="58">
        <v>75</v>
      </c>
      <c r="P100" s="58">
        <f t="shared" si="27"/>
        <v>29.85</v>
      </c>
      <c r="Q100" s="54">
        <f t="shared" si="28"/>
        <v>29.85</v>
      </c>
      <c r="R100" s="58">
        <v>0</v>
      </c>
      <c r="S100" s="58">
        <v>29.85</v>
      </c>
      <c r="T100" s="58">
        <v>0</v>
      </c>
      <c r="U100" s="58">
        <v>0</v>
      </c>
      <c r="V100" s="58">
        <v>0</v>
      </c>
      <c r="W100" s="58" t="s">
        <v>66</v>
      </c>
      <c r="X100" s="58" t="s">
        <v>66</v>
      </c>
      <c r="Y100" s="58" t="s">
        <v>67</v>
      </c>
    </row>
    <row r="101" s="36" customFormat="1" ht="171" customHeight="1" spans="1:25">
      <c r="A101" s="57">
        <v>64</v>
      </c>
      <c r="B101" s="58" t="s">
        <v>319</v>
      </c>
      <c r="C101" s="58" t="s">
        <v>320</v>
      </c>
      <c r="D101" s="58" t="s">
        <v>49</v>
      </c>
      <c r="E101" s="59" t="s">
        <v>254</v>
      </c>
      <c r="F101" s="58">
        <v>1</v>
      </c>
      <c r="G101" s="58" t="s">
        <v>51</v>
      </c>
      <c r="H101" s="58" t="s">
        <v>321</v>
      </c>
      <c r="I101" s="58" t="s">
        <v>52</v>
      </c>
      <c r="J101" s="58" t="s">
        <v>52</v>
      </c>
      <c r="K101" s="58" t="s">
        <v>52</v>
      </c>
      <c r="L101" s="58">
        <v>2</v>
      </c>
      <c r="M101" s="58">
        <v>7</v>
      </c>
      <c r="N101" s="58">
        <v>2</v>
      </c>
      <c r="O101" s="58">
        <v>7</v>
      </c>
      <c r="P101" s="58">
        <f t="shared" si="27"/>
        <v>2.65</v>
      </c>
      <c r="Q101" s="54">
        <f t="shared" si="28"/>
        <v>2.65</v>
      </c>
      <c r="R101" s="58">
        <v>0</v>
      </c>
      <c r="S101" s="58">
        <v>2.65</v>
      </c>
      <c r="T101" s="58">
        <v>0</v>
      </c>
      <c r="U101" s="58">
        <v>0</v>
      </c>
      <c r="V101" s="58">
        <v>0</v>
      </c>
      <c r="W101" s="58" t="s">
        <v>66</v>
      </c>
      <c r="X101" s="58" t="s">
        <v>66</v>
      </c>
      <c r="Y101" s="58" t="s">
        <v>67</v>
      </c>
    </row>
    <row r="102" s="36" customFormat="1" ht="159" customHeight="1" spans="1:25">
      <c r="A102" s="57">
        <v>65</v>
      </c>
      <c r="B102" s="58" t="s">
        <v>322</v>
      </c>
      <c r="C102" s="58" t="s">
        <v>323</v>
      </c>
      <c r="D102" s="58" t="s">
        <v>49</v>
      </c>
      <c r="E102" s="59" t="s">
        <v>324</v>
      </c>
      <c r="F102" s="58">
        <v>1</v>
      </c>
      <c r="G102" s="58" t="s">
        <v>51</v>
      </c>
      <c r="H102" s="58" t="s">
        <v>325</v>
      </c>
      <c r="I102" s="58" t="s">
        <v>52</v>
      </c>
      <c r="J102" s="58" t="s">
        <v>52</v>
      </c>
      <c r="K102" s="58" t="s">
        <v>52</v>
      </c>
      <c r="L102" s="58">
        <v>46</v>
      </c>
      <c r="M102" s="58">
        <v>186</v>
      </c>
      <c r="N102" s="58">
        <v>46</v>
      </c>
      <c r="O102" s="58">
        <v>186</v>
      </c>
      <c r="P102" s="58">
        <f t="shared" si="27"/>
        <v>71.94</v>
      </c>
      <c r="Q102" s="54">
        <f t="shared" si="28"/>
        <v>71.94</v>
      </c>
      <c r="R102" s="58">
        <v>0</v>
      </c>
      <c r="S102" s="58">
        <v>71.94</v>
      </c>
      <c r="T102" s="58">
        <v>0</v>
      </c>
      <c r="U102" s="58">
        <v>0</v>
      </c>
      <c r="V102" s="58">
        <v>0</v>
      </c>
      <c r="W102" s="58" t="s">
        <v>66</v>
      </c>
      <c r="X102" s="58" t="s">
        <v>66</v>
      </c>
      <c r="Y102" s="58" t="s">
        <v>67</v>
      </c>
    </row>
    <row r="103" s="36" customFormat="1" ht="162" customHeight="1" spans="1:25">
      <c r="A103" s="57">
        <v>66</v>
      </c>
      <c r="B103" s="58" t="s">
        <v>326</v>
      </c>
      <c r="C103" s="58" t="s">
        <v>327</v>
      </c>
      <c r="D103" s="58" t="s">
        <v>49</v>
      </c>
      <c r="E103" s="59" t="s">
        <v>328</v>
      </c>
      <c r="F103" s="58">
        <v>1</v>
      </c>
      <c r="G103" s="58" t="s">
        <v>51</v>
      </c>
      <c r="H103" s="58" t="s">
        <v>329</v>
      </c>
      <c r="I103" s="58" t="s">
        <v>52</v>
      </c>
      <c r="J103" s="58" t="s">
        <v>52</v>
      </c>
      <c r="K103" s="58" t="s">
        <v>52</v>
      </c>
      <c r="L103" s="58">
        <v>2</v>
      </c>
      <c r="M103" s="58">
        <v>5</v>
      </c>
      <c r="N103" s="58">
        <v>2</v>
      </c>
      <c r="O103" s="58">
        <v>5</v>
      </c>
      <c r="P103" s="58">
        <f t="shared" si="27"/>
        <v>2.65</v>
      </c>
      <c r="Q103" s="54">
        <f t="shared" si="28"/>
        <v>2.65</v>
      </c>
      <c r="R103" s="58">
        <v>0</v>
      </c>
      <c r="S103" s="58">
        <v>2.65</v>
      </c>
      <c r="T103" s="58">
        <v>0</v>
      </c>
      <c r="U103" s="58">
        <v>0</v>
      </c>
      <c r="V103" s="58">
        <v>0</v>
      </c>
      <c r="W103" s="58" t="s">
        <v>66</v>
      </c>
      <c r="X103" s="58" t="s">
        <v>66</v>
      </c>
      <c r="Y103" s="58" t="s">
        <v>67</v>
      </c>
    </row>
    <row r="104" s="36" customFormat="1" ht="176" customHeight="1" spans="1:25">
      <c r="A104" s="57">
        <v>67</v>
      </c>
      <c r="B104" s="58" t="s">
        <v>330</v>
      </c>
      <c r="C104" s="58" t="s">
        <v>331</v>
      </c>
      <c r="D104" s="58" t="s">
        <v>49</v>
      </c>
      <c r="E104" s="59" t="s">
        <v>332</v>
      </c>
      <c r="F104" s="58">
        <v>1</v>
      </c>
      <c r="G104" s="58" t="s">
        <v>51</v>
      </c>
      <c r="H104" s="58" t="s">
        <v>333</v>
      </c>
      <c r="I104" s="58" t="s">
        <v>52</v>
      </c>
      <c r="J104" s="58" t="s">
        <v>52</v>
      </c>
      <c r="K104" s="58" t="s">
        <v>52</v>
      </c>
      <c r="L104" s="58">
        <v>3</v>
      </c>
      <c r="M104" s="58">
        <v>9</v>
      </c>
      <c r="N104" s="58">
        <v>3</v>
      </c>
      <c r="O104" s="58">
        <v>9</v>
      </c>
      <c r="P104" s="58">
        <f t="shared" si="27"/>
        <v>5.3</v>
      </c>
      <c r="Q104" s="54">
        <f t="shared" si="28"/>
        <v>5.3</v>
      </c>
      <c r="R104" s="58">
        <v>0</v>
      </c>
      <c r="S104" s="58">
        <v>5.3</v>
      </c>
      <c r="T104" s="58">
        <v>0</v>
      </c>
      <c r="U104" s="58">
        <v>0</v>
      </c>
      <c r="V104" s="58">
        <v>0</v>
      </c>
      <c r="W104" s="58" t="s">
        <v>66</v>
      </c>
      <c r="X104" s="58" t="s">
        <v>66</v>
      </c>
      <c r="Y104" s="58" t="s">
        <v>67</v>
      </c>
    </row>
    <row r="105" s="36" customFormat="1" ht="171" customHeight="1" spans="1:25">
      <c r="A105" s="57">
        <v>68</v>
      </c>
      <c r="B105" s="58" t="s">
        <v>334</v>
      </c>
      <c r="C105" s="58" t="s">
        <v>335</v>
      </c>
      <c r="D105" s="58" t="s">
        <v>49</v>
      </c>
      <c r="E105" s="59" t="s">
        <v>250</v>
      </c>
      <c r="F105" s="58">
        <v>1</v>
      </c>
      <c r="G105" s="58" t="s">
        <v>51</v>
      </c>
      <c r="H105" s="58" t="s">
        <v>336</v>
      </c>
      <c r="I105" s="58" t="s">
        <v>52</v>
      </c>
      <c r="J105" s="58" t="s">
        <v>52</v>
      </c>
      <c r="K105" s="58" t="s">
        <v>80</v>
      </c>
      <c r="L105" s="58">
        <v>12</v>
      </c>
      <c r="M105" s="58">
        <v>51</v>
      </c>
      <c r="N105" s="58">
        <v>12</v>
      </c>
      <c r="O105" s="58">
        <v>51</v>
      </c>
      <c r="P105" s="58">
        <f t="shared" si="27"/>
        <v>22.53</v>
      </c>
      <c r="Q105" s="54">
        <f t="shared" si="28"/>
        <v>22.53</v>
      </c>
      <c r="R105" s="58">
        <v>0</v>
      </c>
      <c r="S105" s="58">
        <v>22.53</v>
      </c>
      <c r="T105" s="58">
        <v>0</v>
      </c>
      <c r="U105" s="58">
        <v>0</v>
      </c>
      <c r="V105" s="58">
        <v>0</v>
      </c>
      <c r="W105" s="58" t="s">
        <v>66</v>
      </c>
      <c r="X105" s="58" t="s">
        <v>66</v>
      </c>
      <c r="Y105" s="58" t="s">
        <v>67</v>
      </c>
    </row>
    <row r="106" s="36" customFormat="1" ht="180" customHeight="1" spans="1:25">
      <c r="A106" s="57">
        <v>69</v>
      </c>
      <c r="B106" s="58" t="s">
        <v>337</v>
      </c>
      <c r="C106" s="58" t="s">
        <v>338</v>
      </c>
      <c r="D106" s="58" t="s">
        <v>49</v>
      </c>
      <c r="E106" s="59" t="s">
        <v>298</v>
      </c>
      <c r="F106" s="58">
        <v>1</v>
      </c>
      <c r="G106" s="58" t="s">
        <v>51</v>
      </c>
      <c r="H106" s="58" t="s">
        <v>339</v>
      </c>
      <c r="I106" s="58" t="s">
        <v>80</v>
      </c>
      <c r="J106" s="58" t="s">
        <v>52</v>
      </c>
      <c r="K106" s="58" t="s">
        <v>52</v>
      </c>
      <c r="L106" s="58">
        <v>3</v>
      </c>
      <c r="M106" s="58">
        <v>8</v>
      </c>
      <c r="N106" s="58">
        <v>3</v>
      </c>
      <c r="O106" s="58">
        <v>8</v>
      </c>
      <c r="P106" s="58">
        <f t="shared" si="27"/>
        <v>5.3</v>
      </c>
      <c r="Q106" s="54">
        <f t="shared" si="28"/>
        <v>5.3</v>
      </c>
      <c r="R106" s="58">
        <v>0</v>
      </c>
      <c r="S106" s="58">
        <v>5.3</v>
      </c>
      <c r="T106" s="58">
        <v>0</v>
      </c>
      <c r="U106" s="58">
        <v>0</v>
      </c>
      <c r="V106" s="58">
        <v>0</v>
      </c>
      <c r="W106" s="58" t="s">
        <v>66</v>
      </c>
      <c r="X106" s="58" t="s">
        <v>66</v>
      </c>
      <c r="Y106" s="58" t="s">
        <v>67</v>
      </c>
    </row>
    <row r="107" s="36" customFormat="1" ht="162" customHeight="1" spans="1:25">
      <c r="A107" s="57">
        <v>70</v>
      </c>
      <c r="B107" s="58" t="s">
        <v>340</v>
      </c>
      <c r="C107" s="58" t="s">
        <v>341</v>
      </c>
      <c r="D107" s="58" t="s">
        <v>49</v>
      </c>
      <c r="E107" s="59" t="s">
        <v>342</v>
      </c>
      <c r="F107" s="58">
        <v>1</v>
      </c>
      <c r="G107" s="58" t="s">
        <v>51</v>
      </c>
      <c r="H107" s="58" t="s">
        <v>343</v>
      </c>
      <c r="I107" s="58" t="s">
        <v>52</v>
      </c>
      <c r="J107" s="58" t="s">
        <v>52</v>
      </c>
      <c r="K107" s="58" t="s">
        <v>80</v>
      </c>
      <c r="L107" s="58">
        <v>32</v>
      </c>
      <c r="M107" s="58">
        <v>110</v>
      </c>
      <c r="N107" s="58">
        <v>32</v>
      </c>
      <c r="O107" s="58">
        <v>110</v>
      </c>
      <c r="P107" s="58">
        <f t="shared" si="27"/>
        <v>60.994</v>
      </c>
      <c r="Q107" s="54">
        <f t="shared" si="28"/>
        <v>60.994</v>
      </c>
      <c r="R107" s="58">
        <v>0</v>
      </c>
      <c r="S107" s="58">
        <v>60.994</v>
      </c>
      <c r="T107" s="58">
        <v>0</v>
      </c>
      <c r="U107" s="58">
        <v>0</v>
      </c>
      <c r="V107" s="58">
        <v>0</v>
      </c>
      <c r="W107" s="58" t="s">
        <v>66</v>
      </c>
      <c r="X107" s="58" t="s">
        <v>66</v>
      </c>
      <c r="Y107" s="58" t="s">
        <v>67</v>
      </c>
    </row>
    <row r="108" s="36" customFormat="1" ht="163" customHeight="1" spans="1:25">
      <c r="A108" s="57">
        <v>71</v>
      </c>
      <c r="B108" s="58" t="s">
        <v>344</v>
      </c>
      <c r="C108" s="58" t="s">
        <v>345</v>
      </c>
      <c r="D108" s="58" t="s">
        <v>49</v>
      </c>
      <c r="E108" s="59" t="s">
        <v>346</v>
      </c>
      <c r="F108" s="58">
        <v>1</v>
      </c>
      <c r="G108" s="58" t="s">
        <v>51</v>
      </c>
      <c r="H108" s="58" t="s">
        <v>347</v>
      </c>
      <c r="I108" s="58" t="s">
        <v>52</v>
      </c>
      <c r="J108" s="58" t="s">
        <v>52</v>
      </c>
      <c r="K108" s="58" t="s">
        <v>80</v>
      </c>
      <c r="L108" s="58">
        <v>10</v>
      </c>
      <c r="M108" s="58">
        <v>37</v>
      </c>
      <c r="N108" s="58">
        <v>10</v>
      </c>
      <c r="O108" s="58">
        <v>37</v>
      </c>
      <c r="P108" s="58">
        <f t="shared" si="27"/>
        <v>17.1</v>
      </c>
      <c r="Q108" s="54">
        <f t="shared" si="28"/>
        <v>17.1</v>
      </c>
      <c r="R108" s="58">
        <v>0</v>
      </c>
      <c r="S108" s="58">
        <v>17.1</v>
      </c>
      <c r="T108" s="58">
        <v>0</v>
      </c>
      <c r="U108" s="58">
        <v>0</v>
      </c>
      <c r="V108" s="58">
        <v>0</v>
      </c>
      <c r="W108" s="58" t="s">
        <v>66</v>
      </c>
      <c r="X108" s="58" t="s">
        <v>66</v>
      </c>
      <c r="Y108" s="58" t="s">
        <v>67</v>
      </c>
    </row>
    <row r="109" s="36" customFormat="1" ht="160" customHeight="1" spans="1:25">
      <c r="A109" s="57">
        <v>72</v>
      </c>
      <c r="B109" s="58" t="s">
        <v>348</v>
      </c>
      <c r="C109" s="58" t="s">
        <v>349</v>
      </c>
      <c r="D109" s="58" t="s">
        <v>49</v>
      </c>
      <c r="E109" s="59" t="s">
        <v>143</v>
      </c>
      <c r="F109" s="58">
        <v>1</v>
      </c>
      <c r="G109" s="58" t="s">
        <v>51</v>
      </c>
      <c r="H109" s="58" t="s">
        <v>350</v>
      </c>
      <c r="I109" s="58" t="s">
        <v>52</v>
      </c>
      <c r="J109" s="58" t="s">
        <v>52</v>
      </c>
      <c r="K109" s="58" t="s">
        <v>52</v>
      </c>
      <c r="L109" s="58">
        <v>2</v>
      </c>
      <c r="M109" s="58">
        <v>6</v>
      </c>
      <c r="N109" s="58">
        <v>2</v>
      </c>
      <c r="O109" s="58">
        <v>6</v>
      </c>
      <c r="P109" s="58">
        <f t="shared" si="27"/>
        <v>2.65</v>
      </c>
      <c r="Q109" s="54">
        <f t="shared" si="28"/>
        <v>2.65</v>
      </c>
      <c r="R109" s="58">
        <v>0</v>
      </c>
      <c r="S109" s="58">
        <v>2.65</v>
      </c>
      <c r="T109" s="58">
        <v>0</v>
      </c>
      <c r="U109" s="58">
        <v>0</v>
      </c>
      <c r="V109" s="58">
        <v>0</v>
      </c>
      <c r="W109" s="58" t="s">
        <v>66</v>
      </c>
      <c r="X109" s="58" t="s">
        <v>66</v>
      </c>
      <c r="Y109" s="58" t="s">
        <v>67</v>
      </c>
    </row>
    <row r="110" s="36" customFormat="1" ht="159" customHeight="1" spans="1:25">
      <c r="A110" s="57">
        <v>73</v>
      </c>
      <c r="B110" s="58" t="s">
        <v>351</v>
      </c>
      <c r="C110" s="58" t="s">
        <v>352</v>
      </c>
      <c r="D110" s="58" t="s">
        <v>49</v>
      </c>
      <c r="E110" s="59" t="s">
        <v>353</v>
      </c>
      <c r="F110" s="58">
        <v>1</v>
      </c>
      <c r="G110" s="58" t="s">
        <v>51</v>
      </c>
      <c r="H110" s="58" t="s">
        <v>354</v>
      </c>
      <c r="I110" s="58" t="s">
        <v>80</v>
      </c>
      <c r="J110" s="58" t="s">
        <v>52</v>
      </c>
      <c r="K110" s="58" t="s">
        <v>52</v>
      </c>
      <c r="L110" s="58">
        <v>18</v>
      </c>
      <c r="M110" s="58">
        <v>53</v>
      </c>
      <c r="N110" s="58">
        <v>18</v>
      </c>
      <c r="O110" s="58">
        <v>53</v>
      </c>
      <c r="P110" s="58">
        <f t="shared" si="27"/>
        <v>31.218</v>
      </c>
      <c r="Q110" s="54">
        <f t="shared" si="28"/>
        <v>31.218</v>
      </c>
      <c r="R110" s="58">
        <v>0</v>
      </c>
      <c r="S110" s="58">
        <v>31.218</v>
      </c>
      <c r="T110" s="58">
        <v>0</v>
      </c>
      <c r="U110" s="58">
        <v>0</v>
      </c>
      <c r="V110" s="58">
        <v>0</v>
      </c>
      <c r="W110" s="58" t="s">
        <v>66</v>
      </c>
      <c r="X110" s="58" t="s">
        <v>66</v>
      </c>
      <c r="Y110" s="58" t="s">
        <v>67</v>
      </c>
    </row>
    <row r="111" s="36" customFormat="1" ht="160" customHeight="1" spans="1:25">
      <c r="A111" s="57">
        <v>74</v>
      </c>
      <c r="B111" s="58" t="s">
        <v>355</v>
      </c>
      <c r="C111" s="58" t="s">
        <v>356</v>
      </c>
      <c r="D111" s="58" t="s">
        <v>49</v>
      </c>
      <c r="E111" s="59" t="s">
        <v>357</v>
      </c>
      <c r="F111" s="58">
        <v>1</v>
      </c>
      <c r="G111" s="58" t="s">
        <v>51</v>
      </c>
      <c r="H111" s="58" t="s">
        <v>358</v>
      </c>
      <c r="I111" s="58" t="s">
        <v>52</v>
      </c>
      <c r="J111" s="58" t="s">
        <v>52</v>
      </c>
      <c r="K111" s="58" t="s">
        <v>52</v>
      </c>
      <c r="L111" s="58">
        <v>24</v>
      </c>
      <c r="M111" s="58">
        <v>83</v>
      </c>
      <c r="N111" s="58">
        <v>24</v>
      </c>
      <c r="O111" s="58">
        <v>83</v>
      </c>
      <c r="P111" s="58">
        <f t="shared" si="27"/>
        <v>45.664</v>
      </c>
      <c r="Q111" s="54">
        <f t="shared" si="28"/>
        <v>45.664</v>
      </c>
      <c r="R111" s="58">
        <v>0</v>
      </c>
      <c r="S111" s="58">
        <v>45.664</v>
      </c>
      <c r="T111" s="58">
        <v>0</v>
      </c>
      <c r="U111" s="58">
        <v>0</v>
      </c>
      <c r="V111" s="58">
        <v>0</v>
      </c>
      <c r="W111" s="58" t="s">
        <v>66</v>
      </c>
      <c r="X111" s="58" t="s">
        <v>66</v>
      </c>
      <c r="Y111" s="58" t="s">
        <v>67</v>
      </c>
    </row>
    <row r="112" s="36" customFormat="1" ht="169" customHeight="1" spans="1:25">
      <c r="A112" s="57">
        <v>75</v>
      </c>
      <c r="B112" s="58" t="s">
        <v>359</v>
      </c>
      <c r="C112" s="58" t="s">
        <v>360</v>
      </c>
      <c r="D112" s="58" t="s">
        <v>49</v>
      </c>
      <c r="E112" s="59" t="s">
        <v>361</v>
      </c>
      <c r="F112" s="58">
        <v>1</v>
      </c>
      <c r="G112" s="58" t="s">
        <v>51</v>
      </c>
      <c r="H112" s="58" t="s">
        <v>362</v>
      </c>
      <c r="I112" s="58" t="s">
        <v>80</v>
      </c>
      <c r="J112" s="58" t="s">
        <v>52</v>
      </c>
      <c r="K112" s="58" t="s">
        <v>80</v>
      </c>
      <c r="L112" s="58">
        <v>7</v>
      </c>
      <c r="M112" s="58">
        <v>21</v>
      </c>
      <c r="N112" s="58">
        <v>7</v>
      </c>
      <c r="O112" s="58">
        <v>21</v>
      </c>
      <c r="P112" s="58">
        <f t="shared" si="27"/>
        <v>10.133363</v>
      </c>
      <c r="Q112" s="54">
        <f t="shared" si="28"/>
        <v>10.133363</v>
      </c>
      <c r="R112" s="58">
        <v>0</v>
      </c>
      <c r="S112" s="58">
        <v>10.133363</v>
      </c>
      <c r="T112" s="58">
        <v>0</v>
      </c>
      <c r="U112" s="58">
        <v>0</v>
      </c>
      <c r="V112" s="58">
        <v>0</v>
      </c>
      <c r="W112" s="58" t="s">
        <v>66</v>
      </c>
      <c r="X112" s="58" t="s">
        <v>66</v>
      </c>
      <c r="Y112" s="58" t="s">
        <v>67</v>
      </c>
    </row>
    <row r="113" s="36" customFormat="1" ht="165" customHeight="1" spans="1:25">
      <c r="A113" s="57">
        <v>76</v>
      </c>
      <c r="B113" s="58" t="s">
        <v>363</v>
      </c>
      <c r="C113" s="58" t="s">
        <v>364</v>
      </c>
      <c r="D113" s="58" t="s">
        <v>49</v>
      </c>
      <c r="E113" s="59" t="s">
        <v>365</v>
      </c>
      <c r="F113" s="58">
        <v>1</v>
      </c>
      <c r="G113" s="58" t="s">
        <v>51</v>
      </c>
      <c r="H113" s="58" t="s">
        <v>366</v>
      </c>
      <c r="I113" s="58" t="s">
        <v>80</v>
      </c>
      <c r="J113" s="58" t="s">
        <v>52</v>
      </c>
      <c r="K113" s="58" t="s">
        <v>52</v>
      </c>
      <c r="L113" s="58">
        <v>7</v>
      </c>
      <c r="M113" s="58">
        <v>20</v>
      </c>
      <c r="N113" s="58">
        <v>7</v>
      </c>
      <c r="O113" s="58">
        <v>20</v>
      </c>
      <c r="P113" s="58">
        <f t="shared" si="27"/>
        <v>11.52</v>
      </c>
      <c r="Q113" s="54">
        <f t="shared" si="28"/>
        <v>11.52</v>
      </c>
      <c r="R113" s="58">
        <v>0</v>
      </c>
      <c r="S113" s="58">
        <v>11.52</v>
      </c>
      <c r="T113" s="58">
        <v>0</v>
      </c>
      <c r="U113" s="58">
        <v>0</v>
      </c>
      <c r="V113" s="58">
        <v>0</v>
      </c>
      <c r="W113" s="58" t="s">
        <v>66</v>
      </c>
      <c r="X113" s="58" t="s">
        <v>66</v>
      </c>
      <c r="Y113" s="58" t="s">
        <v>67</v>
      </c>
    </row>
    <row r="114" s="36" customFormat="1" ht="48" customHeight="1" spans="1:25">
      <c r="A114" s="54" t="s">
        <v>367</v>
      </c>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ht="48" customHeight="1" spans="1:25">
      <c r="A115" s="54" t="s">
        <v>368</v>
      </c>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36" customFormat="1" ht="48" customHeight="1" spans="1:25">
      <c r="A116" s="54" t="s">
        <v>369</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ht="48" customHeight="1" spans="1:25">
      <c r="A117" s="54" t="s">
        <v>370</v>
      </c>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ht="48" customHeight="1" spans="1:25">
      <c r="A118" s="55" t="s">
        <v>371</v>
      </c>
      <c r="B118" s="54"/>
      <c r="C118" s="54"/>
      <c r="D118" s="54"/>
      <c r="E118" s="54"/>
      <c r="F118" s="54">
        <f>SUM(F119:F139)</f>
        <v>21</v>
      </c>
      <c r="G118" s="54"/>
      <c r="H118" s="54"/>
      <c r="I118" s="54"/>
      <c r="J118" s="54"/>
      <c r="K118" s="54"/>
      <c r="L118" s="54">
        <f t="shared" ref="L118:O118" si="29">SUM(L119:L139)</f>
        <v>1553</v>
      </c>
      <c r="M118" s="54">
        <f t="shared" si="29"/>
        <v>4559</v>
      </c>
      <c r="N118" s="54">
        <f t="shared" si="29"/>
        <v>5176</v>
      </c>
      <c r="O118" s="54">
        <f t="shared" si="29"/>
        <v>15528</v>
      </c>
      <c r="P118" s="54">
        <f>Q118+V118</f>
        <v>2200</v>
      </c>
      <c r="Q118" s="54">
        <f t="shared" ref="Q118:Q143" si="30">R118+S118+T118+U118</f>
        <v>2200</v>
      </c>
      <c r="R118" s="54">
        <f>SUM(R119:R139)</f>
        <v>2200</v>
      </c>
      <c r="S118" s="54">
        <f t="shared" ref="R118:V118" si="31">SUM(S119:S139)</f>
        <v>0</v>
      </c>
      <c r="T118" s="54">
        <f t="shared" si="31"/>
        <v>0</v>
      </c>
      <c r="U118" s="54">
        <f t="shared" si="31"/>
        <v>0</v>
      </c>
      <c r="V118" s="54">
        <f t="shared" si="31"/>
        <v>0</v>
      </c>
      <c r="W118" s="54"/>
      <c r="X118" s="54"/>
      <c r="Y118" s="54"/>
    </row>
    <row r="119" ht="127" customHeight="1" spans="1:25">
      <c r="A119" s="54">
        <v>1</v>
      </c>
      <c r="B119" s="58" t="s">
        <v>372</v>
      </c>
      <c r="C119" s="58" t="s">
        <v>373</v>
      </c>
      <c r="D119" s="58" t="s">
        <v>374</v>
      </c>
      <c r="E119" s="58" t="s">
        <v>375</v>
      </c>
      <c r="F119" s="58">
        <v>1</v>
      </c>
      <c r="G119" s="58" t="s">
        <v>51</v>
      </c>
      <c r="H119" s="58" t="s">
        <v>194</v>
      </c>
      <c r="I119" s="58" t="s">
        <v>52</v>
      </c>
      <c r="J119" s="58" t="s">
        <v>52</v>
      </c>
      <c r="K119" s="58" t="s">
        <v>52</v>
      </c>
      <c r="L119" s="58">
        <v>86</v>
      </c>
      <c r="M119" s="58">
        <v>306</v>
      </c>
      <c r="N119" s="58">
        <v>287</v>
      </c>
      <c r="O119" s="58">
        <v>861</v>
      </c>
      <c r="P119" s="58">
        <v>70</v>
      </c>
      <c r="Q119" s="54">
        <f t="shared" si="30"/>
        <v>70</v>
      </c>
      <c r="R119" s="58">
        <v>70</v>
      </c>
      <c r="S119" s="58">
        <v>0</v>
      </c>
      <c r="T119" s="58">
        <v>0</v>
      </c>
      <c r="U119" s="58">
        <v>0</v>
      </c>
      <c r="V119" s="58">
        <v>0</v>
      </c>
      <c r="W119" s="58" t="s">
        <v>53</v>
      </c>
      <c r="X119" s="58" t="s">
        <v>53</v>
      </c>
      <c r="Y119" s="58" t="s">
        <v>376</v>
      </c>
    </row>
    <row r="120" ht="110" customHeight="1" spans="1:25">
      <c r="A120" s="54">
        <v>2</v>
      </c>
      <c r="B120" s="58" t="s">
        <v>377</v>
      </c>
      <c r="C120" s="58" t="s">
        <v>378</v>
      </c>
      <c r="D120" s="58" t="s">
        <v>374</v>
      </c>
      <c r="E120" s="58" t="s">
        <v>379</v>
      </c>
      <c r="F120" s="58">
        <v>1</v>
      </c>
      <c r="G120" s="58" t="s">
        <v>51</v>
      </c>
      <c r="H120" s="58" t="s">
        <v>219</v>
      </c>
      <c r="I120" s="58" t="s">
        <v>52</v>
      </c>
      <c r="J120" s="58" t="s">
        <v>52</v>
      </c>
      <c r="K120" s="58" t="s">
        <v>52</v>
      </c>
      <c r="L120" s="58">
        <v>174</v>
      </c>
      <c r="M120" s="58">
        <v>449</v>
      </c>
      <c r="N120" s="58">
        <v>580</v>
      </c>
      <c r="O120" s="58">
        <v>1740</v>
      </c>
      <c r="P120" s="58">
        <v>70</v>
      </c>
      <c r="Q120" s="54">
        <f t="shared" si="30"/>
        <v>70</v>
      </c>
      <c r="R120" s="58">
        <v>70</v>
      </c>
      <c r="S120" s="58">
        <v>0</v>
      </c>
      <c r="T120" s="58">
        <v>0</v>
      </c>
      <c r="U120" s="58">
        <v>0</v>
      </c>
      <c r="V120" s="58">
        <v>0</v>
      </c>
      <c r="W120" s="58" t="s">
        <v>53</v>
      </c>
      <c r="X120" s="58" t="s">
        <v>53</v>
      </c>
      <c r="Y120" s="58" t="s">
        <v>376</v>
      </c>
    </row>
    <row r="121" ht="107" customHeight="1" spans="1:25">
      <c r="A121" s="54">
        <v>3</v>
      </c>
      <c r="B121" s="58" t="s">
        <v>380</v>
      </c>
      <c r="C121" s="58" t="s">
        <v>378</v>
      </c>
      <c r="D121" s="58" t="s">
        <v>374</v>
      </c>
      <c r="E121" s="58" t="s">
        <v>381</v>
      </c>
      <c r="F121" s="58">
        <v>1</v>
      </c>
      <c r="G121" s="58" t="s">
        <v>51</v>
      </c>
      <c r="H121" s="58" t="s">
        <v>382</v>
      </c>
      <c r="I121" s="58" t="s">
        <v>52</v>
      </c>
      <c r="J121" s="58" t="s">
        <v>52</v>
      </c>
      <c r="K121" s="58" t="s">
        <v>52</v>
      </c>
      <c r="L121" s="58">
        <v>26</v>
      </c>
      <c r="M121" s="58">
        <v>90</v>
      </c>
      <c r="N121" s="58">
        <v>87</v>
      </c>
      <c r="O121" s="58">
        <v>261</v>
      </c>
      <c r="P121" s="58">
        <v>70</v>
      </c>
      <c r="Q121" s="54">
        <f t="shared" si="30"/>
        <v>70</v>
      </c>
      <c r="R121" s="58">
        <v>70</v>
      </c>
      <c r="S121" s="58">
        <v>0</v>
      </c>
      <c r="T121" s="58">
        <v>0</v>
      </c>
      <c r="U121" s="58">
        <v>0</v>
      </c>
      <c r="V121" s="58">
        <v>0</v>
      </c>
      <c r="W121" s="58" t="s">
        <v>53</v>
      </c>
      <c r="X121" s="58" t="s">
        <v>53</v>
      </c>
      <c r="Y121" s="58" t="s">
        <v>376</v>
      </c>
    </row>
    <row r="122" ht="115" customHeight="1" spans="1:25">
      <c r="A122" s="54">
        <v>4</v>
      </c>
      <c r="B122" s="58" t="s">
        <v>383</v>
      </c>
      <c r="C122" s="58" t="s">
        <v>384</v>
      </c>
      <c r="D122" s="58" t="s">
        <v>374</v>
      </c>
      <c r="E122" s="58" t="s">
        <v>385</v>
      </c>
      <c r="F122" s="58">
        <v>1</v>
      </c>
      <c r="G122" s="58" t="s">
        <v>51</v>
      </c>
      <c r="H122" s="58" t="s">
        <v>255</v>
      </c>
      <c r="I122" s="58" t="s">
        <v>52</v>
      </c>
      <c r="J122" s="58" t="s">
        <v>52</v>
      </c>
      <c r="K122" s="58" t="s">
        <v>52</v>
      </c>
      <c r="L122" s="58">
        <v>31</v>
      </c>
      <c r="M122" s="58">
        <v>108</v>
      </c>
      <c r="N122" s="58">
        <v>103</v>
      </c>
      <c r="O122" s="58">
        <v>309</v>
      </c>
      <c r="P122" s="58">
        <v>70</v>
      </c>
      <c r="Q122" s="54">
        <f t="shared" si="30"/>
        <v>70</v>
      </c>
      <c r="R122" s="58">
        <v>70</v>
      </c>
      <c r="S122" s="58">
        <v>0</v>
      </c>
      <c r="T122" s="58">
        <v>0</v>
      </c>
      <c r="U122" s="58">
        <v>0</v>
      </c>
      <c r="V122" s="58">
        <v>0</v>
      </c>
      <c r="W122" s="58" t="s">
        <v>53</v>
      </c>
      <c r="X122" s="58" t="s">
        <v>53</v>
      </c>
      <c r="Y122" s="58" t="s">
        <v>376</v>
      </c>
    </row>
    <row r="123" ht="111" customHeight="1" spans="1:25">
      <c r="A123" s="54">
        <v>5</v>
      </c>
      <c r="B123" s="58" t="s">
        <v>386</v>
      </c>
      <c r="C123" s="58" t="s">
        <v>378</v>
      </c>
      <c r="D123" s="58" t="s">
        <v>374</v>
      </c>
      <c r="E123" s="58" t="s">
        <v>387</v>
      </c>
      <c r="F123" s="58">
        <v>1</v>
      </c>
      <c r="G123" s="58" t="s">
        <v>51</v>
      </c>
      <c r="H123" s="58" t="s">
        <v>270</v>
      </c>
      <c r="I123" s="58" t="s">
        <v>52</v>
      </c>
      <c r="J123" s="58" t="s">
        <v>52</v>
      </c>
      <c r="K123" s="58" t="s">
        <v>52</v>
      </c>
      <c r="L123" s="58">
        <v>66</v>
      </c>
      <c r="M123" s="58">
        <v>187</v>
      </c>
      <c r="N123" s="58">
        <v>220</v>
      </c>
      <c r="O123" s="58">
        <v>660</v>
      </c>
      <c r="P123" s="58">
        <v>70</v>
      </c>
      <c r="Q123" s="54">
        <f t="shared" si="30"/>
        <v>70</v>
      </c>
      <c r="R123" s="58">
        <v>70</v>
      </c>
      <c r="S123" s="58">
        <v>0</v>
      </c>
      <c r="T123" s="58">
        <v>0</v>
      </c>
      <c r="U123" s="58">
        <v>0</v>
      </c>
      <c r="V123" s="58">
        <v>0</v>
      </c>
      <c r="W123" s="58" t="s">
        <v>53</v>
      </c>
      <c r="X123" s="58" t="s">
        <v>53</v>
      </c>
      <c r="Y123" s="58" t="s">
        <v>376</v>
      </c>
    </row>
    <row r="124" ht="114" customHeight="1" spans="1:25">
      <c r="A124" s="54">
        <v>6</v>
      </c>
      <c r="B124" s="58" t="s">
        <v>388</v>
      </c>
      <c r="C124" s="58" t="s">
        <v>389</v>
      </c>
      <c r="D124" s="58" t="s">
        <v>374</v>
      </c>
      <c r="E124" s="58" t="s">
        <v>390</v>
      </c>
      <c r="F124" s="58">
        <v>1</v>
      </c>
      <c r="G124" s="58" t="s">
        <v>51</v>
      </c>
      <c r="H124" s="58" t="s">
        <v>277</v>
      </c>
      <c r="I124" s="58" t="s">
        <v>52</v>
      </c>
      <c r="J124" s="58" t="s">
        <v>52</v>
      </c>
      <c r="K124" s="58" t="s">
        <v>80</v>
      </c>
      <c r="L124" s="58">
        <v>47</v>
      </c>
      <c r="M124" s="58">
        <v>132</v>
      </c>
      <c r="N124" s="58">
        <v>157</v>
      </c>
      <c r="O124" s="58">
        <v>471</v>
      </c>
      <c r="P124" s="58">
        <v>70</v>
      </c>
      <c r="Q124" s="54">
        <f t="shared" si="30"/>
        <v>70</v>
      </c>
      <c r="R124" s="58">
        <v>70</v>
      </c>
      <c r="S124" s="58">
        <v>0</v>
      </c>
      <c r="T124" s="58">
        <v>0</v>
      </c>
      <c r="U124" s="58">
        <v>0</v>
      </c>
      <c r="V124" s="58">
        <v>0</v>
      </c>
      <c r="W124" s="58" t="s">
        <v>53</v>
      </c>
      <c r="X124" s="58" t="s">
        <v>53</v>
      </c>
      <c r="Y124" s="58" t="s">
        <v>376</v>
      </c>
    </row>
    <row r="125" ht="120" customHeight="1" spans="1:25">
      <c r="A125" s="54">
        <v>7</v>
      </c>
      <c r="B125" s="58" t="s">
        <v>391</v>
      </c>
      <c r="C125" s="58" t="s">
        <v>389</v>
      </c>
      <c r="D125" s="58" t="s">
        <v>374</v>
      </c>
      <c r="E125" s="58" t="s">
        <v>392</v>
      </c>
      <c r="F125" s="58">
        <v>1</v>
      </c>
      <c r="G125" s="58" t="s">
        <v>51</v>
      </c>
      <c r="H125" s="58" t="s">
        <v>393</v>
      </c>
      <c r="I125" s="58" t="s">
        <v>52</v>
      </c>
      <c r="J125" s="58" t="s">
        <v>52</v>
      </c>
      <c r="K125" s="58" t="s">
        <v>52</v>
      </c>
      <c r="L125" s="58">
        <v>42</v>
      </c>
      <c r="M125" s="58">
        <v>127</v>
      </c>
      <c r="N125" s="58">
        <v>140</v>
      </c>
      <c r="O125" s="58">
        <v>420</v>
      </c>
      <c r="P125" s="58">
        <v>70</v>
      </c>
      <c r="Q125" s="54">
        <f t="shared" si="30"/>
        <v>70</v>
      </c>
      <c r="R125" s="58">
        <v>70</v>
      </c>
      <c r="S125" s="58">
        <v>0</v>
      </c>
      <c r="T125" s="58">
        <v>0</v>
      </c>
      <c r="U125" s="58">
        <v>0</v>
      </c>
      <c r="V125" s="58">
        <v>0</v>
      </c>
      <c r="W125" s="58" t="s">
        <v>53</v>
      </c>
      <c r="X125" s="58" t="s">
        <v>53</v>
      </c>
      <c r="Y125" s="58" t="s">
        <v>376</v>
      </c>
    </row>
    <row r="126" ht="101" customHeight="1" spans="1:25">
      <c r="A126" s="54">
        <v>8</v>
      </c>
      <c r="B126" s="58" t="s">
        <v>394</v>
      </c>
      <c r="C126" s="58" t="s">
        <v>389</v>
      </c>
      <c r="D126" s="58" t="s">
        <v>374</v>
      </c>
      <c r="E126" s="58" t="s">
        <v>395</v>
      </c>
      <c r="F126" s="58">
        <v>1</v>
      </c>
      <c r="G126" s="58" t="s">
        <v>51</v>
      </c>
      <c r="H126" s="58" t="s">
        <v>132</v>
      </c>
      <c r="I126" s="58" t="s">
        <v>52</v>
      </c>
      <c r="J126" s="58" t="s">
        <v>52</v>
      </c>
      <c r="K126" s="58" t="s">
        <v>52</v>
      </c>
      <c r="L126" s="58">
        <v>84</v>
      </c>
      <c r="M126" s="58">
        <v>265</v>
      </c>
      <c r="N126" s="58">
        <v>280</v>
      </c>
      <c r="O126" s="58">
        <v>840</v>
      </c>
      <c r="P126" s="58">
        <v>70</v>
      </c>
      <c r="Q126" s="54">
        <f t="shared" si="30"/>
        <v>70</v>
      </c>
      <c r="R126" s="58">
        <v>70</v>
      </c>
      <c r="S126" s="58">
        <v>0</v>
      </c>
      <c r="T126" s="58">
        <v>0</v>
      </c>
      <c r="U126" s="58">
        <v>0</v>
      </c>
      <c r="V126" s="58">
        <v>0</v>
      </c>
      <c r="W126" s="58" t="s">
        <v>53</v>
      </c>
      <c r="X126" s="58" t="s">
        <v>53</v>
      </c>
      <c r="Y126" s="58" t="s">
        <v>376</v>
      </c>
    </row>
    <row r="127" ht="108" customHeight="1" spans="1:25">
      <c r="A127" s="54">
        <v>9</v>
      </c>
      <c r="B127" s="58" t="s">
        <v>396</v>
      </c>
      <c r="C127" s="58" t="s">
        <v>389</v>
      </c>
      <c r="D127" s="58" t="s">
        <v>374</v>
      </c>
      <c r="E127" s="58" t="s">
        <v>397</v>
      </c>
      <c r="F127" s="58">
        <v>1</v>
      </c>
      <c r="G127" s="58" t="s">
        <v>51</v>
      </c>
      <c r="H127" s="58" t="s">
        <v>329</v>
      </c>
      <c r="I127" s="58" t="s">
        <v>52</v>
      </c>
      <c r="J127" s="58" t="s">
        <v>52</v>
      </c>
      <c r="K127" s="58" t="s">
        <v>52</v>
      </c>
      <c r="L127" s="58">
        <v>31</v>
      </c>
      <c r="M127" s="58">
        <v>101</v>
      </c>
      <c r="N127" s="58">
        <v>103</v>
      </c>
      <c r="O127" s="58">
        <v>309</v>
      </c>
      <c r="P127" s="58">
        <v>70</v>
      </c>
      <c r="Q127" s="54">
        <f t="shared" si="30"/>
        <v>70</v>
      </c>
      <c r="R127" s="58">
        <v>70</v>
      </c>
      <c r="S127" s="58">
        <v>0</v>
      </c>
      <c r="T127" s="58">
        <v>0</v>
      </c>
      <c r="U127" s="58">
        <v>0</v>
      </c>
      <c r="V127" s="58">
        <v>0</v>
      </c>
      <c r="W127" s="58" t="s">
        <v>53</v>
      </c>
      <c r="X127" s="58" t="s">
        <v>53</v>
      </c>
      <c r="Y127" s="58" t="s">
        <v>376</v>
      </c>
    </row>
    <row r="128" ht="114" customHeight="1" spans="1:25">
      <c r="A128" s="54">
        <v>10</v>
      </c>
      <c r="B128" s="58" t="s">
        <v>398</v>
      </c>
      <c r="C128" s="58" t="s">
        <v>399</v>
      </c>
      <c r="D128" s="58" t="s">
        <v>374</v>
      </c>
      <c r="E128" s="58" t="s">
        <v>400</v>
      </c>
      <c r="F128" s="58">
        <v>1</v>
      </c>
      <c r="G128" s="58" t="s">
        <v>51</v>
      </c>
      <c r="H128" s="58" t="s">
        <v>336</v>
      </c>
      <c r="I128" s="58" t="s">
        <v>52</v>
      </c>
      <c r="J128" s="58" t="s">
        <v>52</v>
      </c>
      <c r="K128" s="58" t="s">
        <v>80</v>
      </c>
      <c r="L128" s="58">
        <v>64</v>
      </c>
      <c r="M128" s="58">
        <v>187</v>
      </c>
      <c r="N128" s="58">
        <v>213</v>
      </c>
      <c r="O128" s="58">
        <v>639</v>
      </c>
      <c r="P128" s="58">
        <v>70</v>
      </c>
      <c r="Q128" s="54">
        <f t="shared" si="30"/>
        <v>70</v>
      </c>
      <c r="R128" s="58">
        <v>70</v>
      </c>
      <c r="S128" s="58">
        <v>0</v>
      </c>
      <c r="T128" s="58">
        <v>0</v>
      </c>
      <c r="U128" s="58">
        <v>0</v>
      </c>
      <c r="V128" s="58">
        <v>0</v>
      </c>
      <c r="W128" s="58" t="s">
        <v>53</v>
      </c>
      <c r="X128" s="58" t="s">
        <v>53</v>
      </c>
      <c r="Y128" s="58" t="s">
        <v>376</v>
      </c>
    </row>
    <row r="129" ht="119" customHeight="1" spans="1:25">
      <c r="A129" s="54">
        <v>11</v>
      </c>
      <c r="B129" s="58" t="s">
        <v>401</v>
      </c>
      <c r="C129" s="58" t="s">
        <v>399</v>
      </c>
      <c r="D129" s="58" t="s">
        <v>374</v>
      </c>
      <c r="E129" s="58" t="s">
        <v>402</v>
      </c>
      <c r="F129" s="58">
        <v>1</v>
      </c>
      <c r="G129" s="58" t="s">
        <v>51</v>
      </c>
      <c r="H129" s="58" t="s">
        <v>318</v>
      </c>
      <c r="I129" s="58" t="s">
        <v>52</v>
      </c>
      <c r="J129" s="58" t="s">
        <v>52</v>
      </c>
      <c r="K129" s="58" t="s">
        <v>52</v>
      </c>
      <c r="L129" s="58">
        <v>109</v>
      </c>
      <c r="M129" s="58">
        <v>368</v>
      </c>
      <c r="N129" s="58">
        <v>363</v>
      </c>
      <c r="O129" s="58">
        <v>1089</v>
      </c>
      <c r="P129" s="58">
        <v>70</v>
      </c>
      <c r="Q129" s="54">
        <f t="shared" si="30"/>
        <v>70</v>
      </c>
      <c r="R129" s="58">
        <v>70</v>
      </c>
      <c r="S129" s="58">
        <v>0</v>
      </c>
      <c r="T129" s="58">
        <v>0</v>
      </c>
      <c r="U129" s="58">
        <v>0</v>
      </c>
      <c r="V129" s="58">
        <v>0</v>
      </c>
      <c r="W129" s="58" t="s">
        <v>53</v>
      </c>
      <c r="X129" s="58" t="s">
        <v>53</v>
      </c>
      <c r="Y129" s="58" t="s">
        <v>376</v>
      </c>
    </row>
    <row r="130" ht="103" customHeight="1" spans="1:25">
      <c r="A130" s="54">
        <v>12</v>
      </c>
      <c r="B130" s="58" t="s">
        <v>403</v>
      </c>
      <c r="C130" s="58" t="s">
        <v>404</v>
      </c>
      <c r="D130" s="58" t="s">
        <v>374</v>
      </c>
      <c r="E130" s="58" t="s">
        <v>405</v>
      </c>
      <c r="F130" s="58">
        <v>1</v>
      </c>
      <c r="G130" s="58" t="s">
        <v>51</v>
      </c>
      <c r="H130" s="58" t="s">
        <v>223</v>
      </c>
      <c r="I130" s="58" t="s">
        <v>52</v>
      </c>
      <c r="J130" s="58" t="s">
        <v>52</v>
      </c>
      <c r="K130" s="58" t="s">
        <v>52</v>
      </c>
      <c r="L130" s="58">
        <v>136</v>
      </c>
      <c r="M130" s="58">
        <v>472</v>
      </c>
      <c r="N130" s="58">
        <v>453</v>
      </c>
      <c r="O130" s="58">
        <v>1359</v>
      </c>
      <c r="P130" s="58">
        <v>70</v>
      </c>
      <c r="Q130" s="54">
        <f t="shared" si="30"/>
        <v>70</v>
      </c>
      <c r="R130" s="58">
        <v>70</v>
      </c>
      <c r="S130" s="58">
        <v>0</v>
      </c>
      <c r="T130" s="58">
        <v>0</v>
      </c>
      <c r="U130" s="58">
        <v>0</v>
      </c>
      <c r="V130" s="58">
        <v>0</v>
      </c>
      <c r="W130" s="58" t="s">
        <v>53</v>
      </c>
      <c r="X130" s="58" t="s">
        <v>53</v>
      </c>
      <c r="Y130" s="58" t="s">
        <v>376</v>
      </c>
    </row>
    <row r="131" ht="123" customHeight="1" spans="1:25">
      <c r="A131" s="54">
        <v>13</v>
      </c>
      <c r="B131" s="58" t="s">
        <v>406</v>
      </c>
      <c r="C131" s="58" t="s">
        <v>404</v>
      </c>
      <c r="D131" s="58" t="s">
        <v>374</v>
      </c>
      <c r="E131" s="58" t="s">
        <v>407</v>
      </c>
      <c r="F131" s="58">
        <v>1</v>
      </c>
      <c r="G131" s="58" t="s">
        <v>51</v>
      </c>
      <c r="H131" s="58" t="s">
        <v>116</v>
      </c>
      <c r="I131" s="58" t="s">
        <v>52</v>
      </c>
      <c r="J131" s="58" t="s">
        <v>52</v>
      </c>
      <c r="K131" s="58" t="s">
        <v>80</v>
      </c>
      <c r="L131" s="58">
        <v>135</v>
      </c>
      <c r="M131" s="58">
        <v>395</v>
      </c>
      <c r="N131" s="58">
        <v>450</v>
      </c>
      <c r="O131" s="58">
        <v>1350</v>
      </c>
      <c r="P131" s="58">
        <v>70</v>
      </c>
      <c r="Q131" s="54">
        <f t="shared" si="30"/>
        <v>70</v>
      </c>
      <c r="R131" s="58">
        <v>70</v>
      </c>
      <c r="S131" s="58">
        <v>0</v>
      </c>
      <c r="T131" s="58">
        <v>0</v>
      </c>
      <c r="U131" s="58">
        <v>0</v>
      </c>
      <c r="V131" s="58">
        <v>0</v>
      </c>
      <c r="W131" s="58" t="s">
        <v>53</v>
      </c>
      <c r="X131" s="58" t="s">
        <v>53</v>
      </c>
      <c r="Y131" s="58" t="s">
        <v>376</v>
      </c>
    </row>
    <row r="132" ht="113" customHeight="1" spans="1:25">
      <c r="A132" s="54">
        <v>14</v>
      </c>
      <c r="B132" s="58" t="s">
        <v>408</v>
      </c>
      <c r="C132" s="58" t="s">
        <v>404</v>
      </c>
      <c r="D132" s="58" t="s">
        <v>374</v>
      </c>
      <c r="E132" s="58" t="s">
        <v>409</v>
      </c>
      <c r="F132" s="58">
        <v>1</v>
      </c>
      <c r="G132" s="58" t="s">
        <v>51</v>
      </c>
      <c r="H132" s="58" t="s">
        <v>227</v>
      </c>
      <c r="I132" s="58" t="s">
        <v>52</v>
      </c>
      <c r="J132" s="58" t="s">
        <v>52</v>
      </c>
      <c r="K132" s="58" t="s">
        <v>52</v>
      </c>
      <c r="L132" s="58">
        <v>43</v>
      </c>
      <c r="M132" s="58">
        <v>135</v>
      </c>
      <c r="N132" s="58">
        <v>143</v>
      </c>
      <c r="O132" s="58">
        <v>429</v>
      </c>
      <c r="P132" s="58">
        <v>70</v>
      </c>
      <c r="Q132" s="54">
        <f t="shared" si="30"/>
        <v>70</v>
      </c>
      <c r="R132" s="58">
        <v>70</v>
      </c>
      <c r="S132" s="58">
        <v>0</v>
      </c>
      <c r="T132" s="58">
        <v>0</v>
      </c>
      <c r="U132" s="58">
        <v>0</v>
      </c>
      <c r="V132" s="58">
        <v>0</v>
      </c>
      <c r="W132" s="58" t="s">
        <v>53</v>
      </c>
      <c r="X132" s="58" t="s">
        <v>53</v>
      </c>
      <c r="Y132" s="58" t="s">
        <v>376</v>
      </c>
    </row>
    <row r="133" ht="112" customHeight="1" spans="1:25">
      <c r="A133" s="54">
        <v>15</v>
      </c>
      <c r="B133" s="58" t="s">
        <v>410</v>
      </c>
      <c r="C133" s="58" t="s">
        <v>404</v>
      </c>
      <c r="D133" s="58" t="s">
        <v>374</v>
      </c>
      <c r="E133" s="58" t="s">
        <v>411</v>
      </c>
      <c r="F133" s="58">
        <v>1</v>
      </c>
      <c r="G133" s="58" t="s">
        <v>51</v>
      </c>
      <c r="H133" s="58" t="s">
        <v>243</v>
      </c>
      <c r="I133" s="58" t="s">
        <v>52</v>
      </c>
      <c r="J133" s="58" t="s">
        <v>52</v>
      </c>
      <c r="K133" s="58" t="s">
        <v>52</v>
      </c>
      <c r="L133" s="58">
        <v>50</v>
      </c>
      <c r="M133" s="58">
        <v>161</v>
      </c>
      <c r="N133" s="58">
        <v>167</v>
      </c>
      <c r="O133" s="58">
        <v>501</v>
      </c>
      <c r="P133" s="58">
        <v>70</v>
      </c>
      <c r="Q133" s="54">
        <f t="shared" si="30"/>
        <v>70</v>
      </c>
      <c r="R133" s="58">
        <v>70</v>
      </c>
      <c r="S133" s="58">
        <v>0</v>
      </c>
      <c r="T133" s="58">
        <v>0</v>
      </c>
      <c r="U133" s="58">
        <v>0</v>
      </c>
      <c r="V133" s="58">
        <v>0</v>
      </c>
      <c r="W133" s="58" t="s">
        <v>53</v>
      </c>
      <c r="X133" s="58" t="s">
        <v>53</v>
      </c>
      <c r="Y133" s="58" t="s">
        <v>376</v>
      </c>
    </row>
    <row r="134" ht="144" customHeight="1" spans="1:25">
      <c r="A134" s="54">
        <v>16</v>
      </c>
      <c r="B134" s="58" t="s">
        <v>412</v>
      </c>
      <c r="C134" s="58" t="s">
        <v>413</v>
      </c>
      <c r="D134" s="58" t="s">
        <v>374</v>
      </c>
      <c r="E134" s="58" t="s">
        <v>414</v>
      </c>
      <c r="F134" s="58">
        <v>1</v>
      </c>
      <c r="G134" s="58" t="s">
        <v>51</v>
      </c>
      <c r="H134" s="58" t="s">
        <v>415</v>
      </c>
      <c r="I134" s="58" t="s">
        <v>52</v>
      </c>
      <c r="J134" s="58" t="s">
        <v>52</v>
      </c>
      <c r="K134" s="58" t="s">
        <v>52</v>
      </c>
      <c r="L134" s="58">
        <v>30</v>
      </c>
      <c r="M134" s="58">
        <v>82</v>
      </c>
      <c r="N134" s="58">
        <v>100</v>
      </c>
      <c r="O134" s="58">
        <v>300</v>
      </c>
      <c r="P134" s="58">
        <v>150</v>
      </c>
      <c r="Q134" s="54">
        <f t="shared" si="30"/>
        <v>150</v>
      </c>
      <c r="R134" s="58">
        <v>150</v>
      </c>
      <c r="S134" s="58">
        <v>0</v>
      </c>
      <c r="T134" s="58">
        <v>0</v>
      </c>
      <c r="U134" s="58">
        <v>0</v>
      </c>
      <c r="V134" s="58">
        <v>0</v>
      </c>
      <c r="W134" s="58" t="s">
        <v>53</v>
      </c>
      <c r="X134" s="58" t="s">
        <v>53</v>
      </c>
      <c r="Y134" s="58" t="s">
        <v>376</v>
      </c>
    </row>
    <row r="135" ht="154" customHeight="1" spans="1:25">
      <c r="A135" s="54">
        <v>17</v>
      </c>
      <c r="B135" s="58" t="s">
        <v>416</v>
      </c>
      <c r="C135" s="58" t="s">
        <v>417</v>
      </c>
      <c r="D135" s="58" t="s">
        <v>374</v>
      </c>
      <c r="E135" s="58" t="s">
        <v>418</v>
      </c>
      <c r="F135" s="58">
        <v>1</v>
      </c>
      <c r="G135" s="58" t="s">
        <v>51</v>
      </c>
      <c r="H135" s="58" t="s">
        <v>343</v>
      </c>
      <c r="I135" s="58" t="s">
        <v>52</v>
      </c>
      <c r="J135" s="58" t="s">
        <v>52</v>
      </c>
      <c r="K135" s="58" t="s">
        <v>80</v>
      </c>
      <c r="L135" s="58">
        <v>63</v>
      </c>
      <c r="M135" s="58">
        <v>170</v>
      </c>
      <c r="N135" s="58">
        <v>210</v>
      </c>
      <c r="O135" s="58">
        <v>630</v>
      </c>
      <c r="P135" s="58">
        <v>200</v>
      </c>
      <c r="Q135" s="54">
        <f t="shared" si="30"/>
        <v>200</v>
      </c>
      <c r="R135" s="58">
        <v>200</v>
      </c>
      <c r="S135" s="58">
        <v>0</v>
      </c>
      <c r="T135" s="58">
        <v>0</v>
      </c>
      <c r="U135" s="58">
        <v>0</v>
      </c>
      <c r="V135" s="58">
        <v>0</v>
      </c>
      <c r="W135" s="58" t="s">
        <v>53</v>
      </c>
      <c r="X135" s="58" t="s">
        <v>53</v>
      </c>
      <c r="Y135" s="58" t="s">
        <v>376</v>
      </c>
    </row>
    <row r="136" ht="149" customHeight="1" spans="1:25">
      <c r="A136" s="54">
        <v>18</v>
      </c>
      <c r="B136" s="58" t="s">
        <v>419</v>
      </c>
      <c r="C136" s="58" t="s">
        <v>420</v>
      </c>
      <c r="D136" s="58" t="s">
        <v>374</v>
      </c>
      <c r="E136" s="58" t="s">
        <v>421</v>
      </c>
      <c r="F136" s="58">
        <v>1</v>
      </c>
      <c r="G136" s="58" t="s">
        <v>51</v>
      </c>
      <c r="H136" s="58" t="s">
        <v>112</v>
      </c>
      <c r="I136" s="58" t="s">
        <v>80</v>
      </c>
      <c r="J136" s="58" t="s">
        <v>52</v>
      </c>
      <c r="K136" s="58" t="s">
        <v>80</v>
      </c>
      <c r="L136" s="58">
        <v>163</v>
      </c>
      <c r="M136" s="58">
        <v>420</v>
      </c>
      <c r="N136" s="58">
        <v>543</v>
      </c>
      <c r="O136" s="58">
        <v>1629</v>
      </c>
      <c r="P136" s="58">
        <v>200</v>
      </c>
      <c r="Q136" s="54">
        <f t="shared" si="30"/>
        <v>200</v>
      </c>
      <c r="R136" s="58">
        <v>200</v>
      </c>
      <c r="S136" s="58">
        <v>0</v>
      </c>
      <c r="T136" s="58">
        <v>0</v>
      </c>
      <c r="U136" s="58">
        <v>0</v>
      </c>
      <c r="V136" s="58">
        <v>0</v>
      </c>
      <c r="W136" s="58" t="s">
        <v>53</v>
      </c>
      <c r="X136" s="58" t="s">
        <v>53</v>
      </c>
      <c r="Y136" s="58" t="s">
        <v>376</v>
      </c>
    </row>
    <row r="137" ht="145" customHeight="1" spans="1:25">
      <c r="A137" s="54">
        <v>19</v>
      </c>
      <c r="B137" s="58" t="s">
        <v>422</v>
      </c>
      <c r="C137" s="58" t="s">
        <v>423</v>
      </c>
      <c r="D137" s="58" t="s">
        <v>374</v>
      </c>
      <c r="E137" s="58" t="s">
        <v>424</v>
      </c>
      <c r="F137" s="58">
        <v>1</v>
      </c>
      <c r="G137" s="58" t="s">
        <v>51</v>
      </c>
      <c r="H137" s="58" t="s">
        <v>281</v>
      </c>
      <c r="I137" s="58" t="s">
        <v>52</v>
      </c>
      <c r="J137" s="58" t="s">
        <v>52</v>
      </c>
      <c r="K137" s="58" t="s">
        <v>80</v>
      </c>
      <c r="L137" s="58">
        <v>47</v>
      </c>
      <c r="M137" s="58">
        <v>115</v>
      </c>
      <c r="N137" s="58">
        <v>157</v>
      </c>
      <c r="O137" s="58">
        <v>471</v>
      </c>
      <c r="P137" s="58">
        <v>200</v>
      </c>
      <c r="Q137" s="54">
        <f t="shared" si="30"/>
        <v>200</v>
      </c>
      <c r="R137" s="58">
        <v>200</v>
      </c>
      <c r="S137" s="58">
        <v>0</v>
      </c>
      <c r="T137" s="58">
        <v>0</v>
      </c>
      <c r="U137" s="58">
        <v>0</v>
      </c>
      <c r="V137" s="58">
        <v>0</v>
      </c>
      <c r="W137" s="58" t="s">
        <v>53</v>
      </c>
      <c r="X137" s="58" t="s">
        <v>53</v>
      </c>
      <c r="Y137" s="58" t="s">
        <v>376</v>
      </c>
    </row>
    <row r="138" ht="141" customHeight="1" spans="1:25">
      <c r="A138" s="54">
        <v>20</v>
      </c>
      <c r="B138" s="58" t="s">
        <v>425</v>
      </c>
      <c r="C138" s="58" t="s">
        <v>426</v>
      </c>
      <c r="D138" s="58" t="s">
        <v>374</v>
      </c>
      <c r="E138" s="58" t="s">
        <v>427</v>
      </c>
      <c r="F138" s="58">
        <v>1</v>
      </c>
      <c r="G138" s="58" t="s">
        <v>51</v>
      </c>
      <c r="H138" s="58" t="s">
        <v>347</v>
      </c>
      <c r="I138" s="58" t="s">
        <v>52</v>
      </c>
      <c r="J138" s="58" t="s">
        <v>52</v>
      </c>
      <c r="K138" s="58" t="s">
        <v>80</v>
      </c>
      <c r="L138" s="58">
        <v>61</v>
      </c>
      <c r="M138" s="58">
        <v>98</v>
      </c>
      <c r="N138" s="58">
        <v>203</v>
      </c>
      <c r="O138" s="58">
        <v>609</v>
      </c>
      <c r="P138" s="58">
        <v>200</v>
      </c>
      <c r="Q138" s="54">
        <f t="shared" si="30"/>
        <v>200</v>
      </c>
      <c r="R138" s="58">
        <v>200</v>
      </c>
      <c r="S138" s="58">
        <v>0</v>
      </c>
      <c r="T138" s="58">
        <v>0</v>
      </c>
      <c r="U138" s="58">
        <v>0</v>
      </c>
      <c r="V138" s="58">
        <v>0</v>
      </c>
      <c r="W138" s="58" t="s">
        <v>53</v>
      </c>
      <c r="X138" s="58" t="s">
        <v>53</v>
      </c>
      <c r="Y138" s="58" t="s">
        <v>376</v>
      </c>
    </row>
    <row r="139" ht="128" customHeight="1" spans="1:25">
      <c r="A139" s="54">
        <v>21</v>
      </c>
      <c r="B139" s="58" t="s">
        <v>428</v>
      </c>
      <c r="C139" s="58" t="s">
        <v>429</v>
      </c>
      <c r="D139" s="58" t="s">
        <v>374</v>
      </c>
      <c r="E139" s="58" t="s">
        <v>430</v>
      </c>
      <c r="F139" s="58">
        <v>1</v>
      </c>
      <c r="G139" s="58" t="s">
        <v>51</v>
      </c>
      <c r="H139" s="58" t="s">
        <v>263</v>
      </c>
      <c r="I139" s="58" t="s">
        <v>52</v>
      </c>
      <c r="J139" s="58" t="s">
        <v>52</v>
      </c>
      <c r="K139" s="58" t="s">
        <v>80</v>
      </c>
      <c r="L139" s="58">
        <v>65</v>
      </c>
      <c r="M139" s="58">
        <v>191</v>
      </c>
      <c r="N139" s="58">
        <v>217</v>
      </c>
      <c r="O139" s="58">
        <v>651</v>
      </c>
      <c r="P139" s="58">
        <v>200</v>
      </c>
      <c r="Q139" s="54">
        <f t="shared" si="30"/>
        <v>200</v>
      </c>
      <c r="R139" s="58">
        <v>200</v>
      </c>
      <c r="S139" s="58">
        <v>0</v>
      </c>
      <c r="T139" s="58">
        <v>0</v>
      </c>
      <c r="U139" s="58">
        <v>0</v>
      </c>
      <c r="V139" s="58">
        <v>0</v>
      </c>
      <c r="W139" s="58" t="s">
        <v>53</v>
      </c>
      <c r="X139" s="58" t="s">
        <v>53</v>
      </c>
      <c r="Y139" s="58" t="s">
        <v>376</v>
      </c>
    </row>
    <row r="140" s="35" customFormat="1" ht="48" customHeight="1" spans="1:25">
      <c r="A140" s="55" t="s">
        <v>431</v>
      </c>
      <c r="B140" s="54"/>
      <c r="C140" s="54"/>
      <c r="D140" s="54"/>
      <c r="E140" s="54"/>
      <c r="F140" s="54">
        <f>F141+F145+F149+F150+F153+F157</f>
        <v>2</v>
      </c>
      <c r="G140" s="54"/>
      <c r="H140" s="54"/>
      <c r="I140" s="54"/>
      <c r="J140" s="54"/>
      <c r="K140" s="54"/>
      <c r="L140" s="54">
        <f t="shared" ref="L140:O140" si="32">L141+L145+L149+L150+L153+L157</f>
        <v>1467</v>
      </c>
      <c r="M140" s="54">
        <f t="shared" si="32"/>
        <v>2467</v>
      </c>
      <c r="N140" s="54">
        <f t="shared" si="32"/>
        <v>1467</v>
      </c>
      <c r="O140" s="54">
        <f t="shared" si="32"/>
        <v>5010</v>
      </c>
      <c r="P140" s="54">
        <f t="shared" ref="P140:P143" si="33">Q140+V140</f>
        <v>454.45</v>
      </c>
      <c r="Q140" s="54">
        <f t="shared" si="30"/>
        <v>454.45</v>
      </c>
      <c r="R140" s="54">
        <f t="shared" ref="R140:U140" si="34">R141+R145+R149+R150+R153+R157</f>
        <v>454.45</v>
      </c>
      <c r="S140" s="54">
        <f t="shared" si="34"/>
        <v>0</v>
      </c>
      <c r="T140" s="54">
        <f t="shared" si="34"/>
        <v>0</v>
      </c>
      <c r="U140" s="54">
        <f t="shared" si="34"/>
        <v>0</v>
      </c>
      <c r="V140" s="58">
        <v>0</v>
      </c>
      <c r="W140" s="54"/>
      <c r="X140" s="54"/>
      <c r="Y140" s="54"/>
    </row>
    <row r="141" s="35" customFormat="1" ht="48" customHeight="1" spans="1:25">
      <c r="A141" s="55" t="s">
        <v>432</v>
      </c>
      <c r="B141" s="54"/>
      <c r="C141" s="54"/>
      <c r="D141" s="54"/>
      <c r="E141" s="54"/>
      <c r="F141" s="54">
        <f>F142+F144</f>
        <v>1</v>
      </c>
      <c r="G141" s="54"/>
      <c r="H141" s="54"/>
      <c r="I141" s="54"/>
      <c r="J141" s="54"/>
      <c r="K141" s="54"/>
      <c r="L141" s="54">
        <f>L142+L144</f>
        <v>1300</v>
      </c>
      <c r="M141" s="54">
        <f t="shared" ref="L141:P141" si="35">M142+M144</f>
        <v>2300</v>
      </c>
      <c r="N141" s="54">
        <f t="shared" si="35"/>
        <v>1300</v>
      </c>
      <c r="O141" s="54">
        <f t="shared" si="35"/>
        <v>4200</v>
      </c>
      <c r="P141" s="54">
        <f t="shared" si="33"/>
        <v>304.45</v>
      </c>
      <c r="Q141" s="54">
        <f t="shared" si="30"/>
        <v>304.45</v>
      </c>
      <c r="R141" s="54">
        <f t="shared" ref="R141:V141" si="36">R142+R144</f>
        <v>304.45</v>
      </c>
      <c r="S141" s="54">
        <f t="shared" si="36"/>
        <v>0</v>
      </c>
      <c r="T141" s="54">
        <f t="shared" si="36"/>
        <v>0</v>
      </c>
      <c r="U141" s="54">
        <f t="shared" si="36"/>
        <v>0</v>
      </c>
      <c r="V141" s="54">
        <f t="shared" si="36"/>
        <v>0</v>
      </c>
      <c r="W141" s="54"/>
      <c r="X141" s="54"/>
      <c r="Y141" s="54"/>
    </row>
    <row r="142" s="36" customFormat="1" ht="48" customHeight="1" spans="1:25">
      <c r="A142" s="54" t="s">
        <v>433</v>
      </c>
      <c r="B142" s="54"/>
      <c r="C142" s="54"/>
      <c r="D142" s="54"/>
      <c r="E142" s="54"/>
      <c r="F142" s="54">
        <v>1</v>
      </c>
      <c r="G142" s="54"/>
      <c r="H142" s="54"/>
      <c r="I142" s="54"/>
      <c r="J142" s="54"/>
      <c r="K142" s="54"/>
      <c r="L142" s="54">
        <v>1300</v>
      </c>
      <c r="M142" s="54">
        <v>2300</v>
      </c>
      <c r="N142" s="54">
        <v>1300</v>
      </c>
      <c r="O142" s="54">
        <v>4200</v>
      </c>
      <c r="P142" s="54">
        <f t="shared" si="33"/>
        <v>304.45</v>
      </c>
      <c r="Q142" s="54">
        <f t="shared" si="30"/>
        <v>304.45</v>
      </c>
      <c r="R142" s="54">
        <f t="shared" ref="R142:V142" si="37">R143+R145</f>
        <v>304.45</v>
      </c>
      <c r="S142" s="54">
        <f t="shared" si="37"/>
        <v>0</v>
      </c>
      <c r="T142" s="54">
        <f t="shared" si="37"/>
        <v>0</v>
      </c>
      <c r="U142" s="54">
        <f t="shared" si="37"/>
        <v>0</v>
      </c>
      <c r="V142" s="54">
        <f t="shared" si="37"/>
        <v>0</v>
      </c>
      <c r="W142" s="54"/>
      <c r="X142" s="54"/>
      <c r="Y142" s="54"/>
    </row>
    <row r="143" s="36" customFormat="1" ht="102" customHeight="1" spans="1:25">
      <c r="A143" s="54">
        <v>1</v>
      </c>
      <c r="B143" s="54" t="s">
        <v>434</v>
      </c>
      <c r="C143" s="71" t="s">
        <v>435</v>
      </c>
      <c r="D143" s="54" t="s">
        <v>49</v>
      </c>
      <c r="E143" s="54" t="s">
        <v>436</v>
      </c>
      <c r="F143" s="54">
        <v>1</v>
      </c>
      <c r="G143" s="58" t="s">
        <v>51</v>
      </c>
      <c r="H143" s="54" t="s">
        <v>437</v>
      </c>
      <c r="I143" s="54" t="s">
        <v>80</v>
      </c>
      <c r="J143" s="54" t="s">
        <v>52</v>
      </c>
      <c r="K143" s="54" t="s">
        <v>52</v>
      </c>
      <c r="L143" s="54">
        <v>3814</v>
      </c>
      <c r="M143" s="54">
        <v>6089</v>
      </c>
      <c r="N143" s="54">
        <v>3814</v>
      </c>
      <c r="O143" s="54">
        <v>15256</v>
      </c>
      <c r="P143" s="54">
        <f t="shared" si="33"/>
        <v>304.45</v>
      </c>
      <c r="Q143" s="54">
        <f t="shared" si="30"/>
        <v>304.45</v>
      </c>
      <c r="R143" s="54">
        <v>304.45</v>
      </c>
      <c r="S143" s="54">
        <f t="shared" ref="S143:V143" si="38">S144+S146</f>
        <v>0</v>
      </c>
      <c r="T143" s="54">
        <f t="shared" si="38"/>
        <v>0</v>
      </c>
      <c r="U143" s="54">
        <f t="shared" si="38"/>
        <v>0</v>
      </c>
      <c r="V143" s="54">
        <f t="shared" si="38"/>
        <v>0</v>
      </c>
      <c r="W143" s="54" t="s">
        <v>438</v>
      </c>
      <c r="X143" s="54" t="s">
        <v>438</v>
      </c>
      <c r="Y143" s="54" t="s">
        <v>67</v>
      </c>
    </row>
    <row r="144" s="35" customFormat="1" ht="48" customHeight="1" spans="1:25">
      <c r="A144" s="54" t="s">
        <v>439</v>
      </c>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row>
    <row r="145" s="35" customFormat="1" ht="48" customHeight="1" spans="1:25">
      <c r="A145" s="55">
        <v>2</v>
      </c>
      <c r="B145" s="54"/>
      <c r="C145" s="54"/>
      <c r="D145" s="54"/>
      <c r="E145" s="54"/>
      <c r="F145" s="54">
        <f>F146+F147+F148</f>
        <v>0</v>
      </c>
      <c r="G145" s="54"/>
      <c r="H145" s="54"/>
      <c r="I145" s="54"/>
      <c r="J145" s="54"/>
      <c r="K145" s="54"/>
      <c r="L145" s="54">
        <f t="shared" ref="L145:P145" si="39">L146+L147+L148</f>
        <v>0</v>
      </c>
      <c r="M145" s="54">
        <f t="shared" si="39"/>
        <v>0</v>
      </c>
      <c r="N145" s="54">
        <f t="shared" si="39"/>
        <v>0</v>
      </c>
      <c r="O145" s="54">
        <f t="shared" si="39"/>
        <v>0</v>
      </c>
      <c r="P145" s="54">
        <f>Q145+V145</f>
        <v>0</v>
      </c>
      <c r="Q145" s="54">
        <f>R145+S145+T145+U145</f>
        <v>0</v>
      </c>
      <c r="R145" s="54">
        <f t="shared" ref="R145:V145" si="40">R146+R147+R148</f>
        <v>0</v>
      </c>
      <c r="S145" s="54">
        <f t="shared" si="40"/>
        <v>0</v>
      </c>
      <c r="T145" s="54">
        <f t="shared" si="40"/>
        <v>0</v>
      </c>
      <c r="U145" s="54">
        <f t="shared" si="40"/>
        <v>0</v>
      </c>
      <c r="V145" s="54">
        <f t="shared" si="40"/>
        <v>0</v>
      </c>
      <c r="W145" s="54"/>
      <c r="X145" s="54"/>
      <c r="Y145" s="54"/>
    </row>
    <row r="146" ht="48" customHeight="1" spans="1:25">
      <c r="A146" s="54" t="s">
        <v>440</v>
      </c>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row>
    <row r="147" s="38" customFormat="1" ht="48" customHeight="1" spans="1:25">
      <c r="A147" s="54" t="s">
        <v>441</v>
      </c>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row>
    <row r="148" s="38" customFormat="1" ht="48" customHeight="1" spans="1:25">
      <c r="A148" s="54" t="s">
        <v>442</v>
      </c>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row>
    <row r="149" s="38" customFormat="1" ht="80.1" customHeight="1" spans="1:25">
      <c r="A149" s="55" t="s">
        <v>443</v>
      </c>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row>
    <row r="150" s="38" customFormat="1" ht="48" customHeight="1" spans="1:25">
      <c r="A150" s="55" t="s">
        <v>444</v>
      </c>
      <c r="B150" s="54"/>
      <c r="C150" s="54"/>
      <c r="D150" s="54"/>
      <c r="E150" s="54"/>
      <c r="F150" s="54">
        <f>F151+F152</f>
        <v>0</v>
      </c>
      <c r="G150" s="54"/>
      <c r="H150" s="54"/>
      <c r="I150" s="54"/>
      <c r="J150" s="54"/>
      <c r="K150" s="54"/>
      <c r="L150" s="54">
        <f t="shared" ref="L150:P150" si="41">L151+L152</f>
        <v>0</v>
      </c>
      <c r="M150" s="54">
        <f t="shared" si="41"/>
        <v>0</v>
      </c>
      <c r="N150" s="54">
        <f t="shared" si="41"/>
        <v>0</v>
      </c>
      <c r="O150" s="54">
        <f t="shared" si="41"/>
        <v>0</v>
      </c>
      <c r="P150" s="54">
        <f>Q150+V150</f>
        <v>0</v>
      </c>
      <c r="Q150" s="54">
        <f>R150+S150+T150+U150</f>
        <v>0</v>
      </c>
      <c r="R150" s="54">
        <f t="shared" ref="R150:V150" si="42">R151+R152</f>
        <v>0</v>
      </c>
      <c r="S150" s="54">
        <f t="shared" si="42"/>
        <v>0</v>
      </c>
      <c r="T150" s="54">
        <f t="shared" si="42"/>
        <v>0</v>
      </c>
      <c r="U150" s="54">
        <f t="shared" si="42"/>
        <v>0</v>
      </c>
      <c r="V150" s="54">
        <f t="shared" si="42"/>
        <v>0</v>
      </c>
      <c r="W150" s="54"/>
      <c r="X150" s="54"/>
      <c r="Y150" s="54"/>
    </row>
    <row r="151" s="39" customFormat="1" ht="48" customHeight="1" spans="1:25">
      <c r="A151" s="54" t="s">
        <v>445</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row>
    <row r="152" s="38" customFormat="1" ht="48" customHeight="1" spans="1:25">
      <c r="A152" s="54" t="s">
        <v>446</v>
      </c>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row>
    <row r="153" s="38" customFormat="1" ht="48" customHeight="1" spans="1:25">
      <c r="A153" s="55" t="s">
        <v>447</v>
      </c>
      <c r="B153" s="54"/>
      <c r="C153" s="54"/>
      <c r="D153" s="54"/>
      <c r="E153" s="54"/>
      <c r="F153" s="54">
        <f>F154+F155+F156</f>
        <v>0</v>
      </c>
      <c r="G153" s="54"/>
      <c r="H153" s="54"/>
      <c r="I153" s="54"/>
      <c r="J153" s="54"/>
      <c r="K153" s="54"/>
      <c r="L153" s="54">
        <f>L154+L155+L156</f>
        <v>0</v>
      </c>
      <c r="M153" s="54">
        <f t="shared" ref="L153:P153" si="43">M154+M155+M156</f>
        <v>0</v>
      </c>
      <c r="N153" s="54">
        <f t="shared" si="43"/>
        <v>0</v>
      </c>
      <c r="O153" s="54">
        <f t="shared" si="43"/>
        <v>0</v>
      </c>
      <c r="P153" s="54">
        <f t="shared" si="43"/>
        <v>0</v>
      </c>
      <c r="Q153" s="54">
        <f t="shared" ref="Q153:Q160" si="44">R153+S153+T153+U153</f>
        <v>0</v>
      </c>
      <c r="R153" s="54">
        <f t="shared" ref="R153:V153" si="45">R154+R155+R156</f>
        <v>0</v>
      </c>
      <c r="S153" s="54">
        <f t="shared" si="45"/>
        <v>0</v>
      </c>
      <c r="T153" s="54">
        <f t="shared" si="45"/>
        <v>0</v>
      </c>
      <c r="U153" s="54">
        <f t="shared" si="45"/>
        <v>0</v>
      </c>
      <c r="V153" s="54">
        <f t="shared" si="45"/>
        <v>0</v>
      </c>
      <c r="W153" s="54"/>
      <c r="X153" s="54"/>
      <c r="Y153" s="54"/>
    </row>
    <row r="154" s="38" customFormat="1" ht="48" customHeight="1" spans="1:25">
      <c r="A154" s="54" t="s">
        <v>448</v>
      </c>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row>
    <row r="155" s="35" customFormat="1" ht="48" customHeight="1" spans="1:25">
      <c r="A155" s="54" t="s">
        <v>449</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row>
    <row r="156" s="35" customFormat="1" ht="48" customHeight="1" spans="1:25">
      <c r="A156" s="54" t="s">
        <v>450</v>
      </c>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row>
    <row r="157" ht="48" customHeight="1" spans="1:25">
      <c r="A157" s="55" t="s">
        <v>451</v>
      </c>
      <c r="B157" s="54"/>
      <c r="C157" s="54"/>
      <c r="D157" s="54"/>
      <c r="E157" s="54"/>
      <c r="F157" s="54">
        <f>F158</f>
        <v>1</v>
      </c>
      <c r="G157" s="54"/>
      <c r="H157" s="54"/>
      <c r="I157" s="54"/>
      <c r="J157" s="54"/>
      <c r="K157" s="54"/>
      <c r="L157" s="54">
        <f t="shared" ref="L157:O157" si="46">L158</f>
        <v>167</v>
      </c>
      <c r="M157" s="54">
        <f t="shared" si="46"/>
        <v>167</v>
      </c>
      <c r="N157" s="54">
        <f t="shared" si="46"/>
        <v>167</v>
      </c>
      <c r="O157" s="54">
        <f t="shared" si="46"/>
        <v>810</v>
      </c>
      <c r="P157" s="54">
        <f t="shared" ref="P157:P161" si="47">Q157+V157</f>
        <v>150</v>
      </c>
      <c r="Q157" s="54">
        <f t="shared" si="44"/>
        <v>150</v>
      </c>
      <c r="R157" s="54">
        <f t="shared" ref="R157:V157" si="48">R158</f>
        <v>150</v>
      </c>
      <c r="S157" s="54">
        <f t="shared" si="48"/>
        <v>0</v>
      </c>
      <c r="T157" s="54">
        <f t="shared" si="48"/>
        <v>0</v>
      </c>
      <c r="U157" s="54">
        <f t="shared" si="48"/>
        <v>0</v>
      </c>
      <c r="V157" s="54">
        <f t="shared" si="48"/>
        <v>0</v>
      </c>
      <c r="W157" s="54"/>
      <c r="X157" s="54"/>
      <c r="Y157" s="54"/>
    </row>
    <row r="158" ht="75" customHeight="1" spans="1:25">
      <c r="A158" s="54">
        <v>1</v>
      </c>
      <c r="B158" s="54" t="s">
        <v>452</v>
      </c>
      <c r="C158" s="54" t="s">
        <v>453</v>
      </c>
      <c r="D158" s="54" t="s">
        <v>49</v>
      </c>
      <c r="E158" s="58" t="s">
        <v>454</v>
      </c>
      <c r="F158" s="54">
        <v>1</v>
      </c>
      <c r="G158" s="54" t="s">
        <v>51</v>
      </c>
      <c r="H158" s="54" t="s">
        <v>455</v>
      </c>
      <c r="I158" s="54" t="s">
        <v>52</v>
      </c>
      <c r="J158" s="54" t="s">
        <v>52</v>
      </c>
      <c r="K158" s="54" t="s">
        <v>52</v>
      </c>
      <c r="L158" s="54">
        <v>167</v>
      </c>
      <c r="M158" s="54">
        <v>167</v>
      </c>
      <c r="N158" s="54">
        <v>167</v>
      </c>
      <c r="O158" s="54">
        <v>810</v>
      </c>
      <c r="P158" s="54">
        <f t="shared" si="47"/>
        <v>150</v>
      </c>
      <c r="Q158" s="54">
        <f t="shared" si="44"/>
        <v>150</v>
      </c>
      <c r="R158" s="54">
        <v>150</v>
      </c>
      <c r="S158" s="54">
        <v>0</v>
      </c>
      <c r="T158" s="54">
        <v>0</v>
      </c>
      <c r="U158" s="54">
        <v>0</v>
      </c>
      <c r="V158" s="54">
        <v>0</v>
      </c>
      <c r="W158" s="54" t="s">
        <v>438</v>
      </c>
      <c r="X158" s="54" t="s">
        <v>438</v>
      </c>
      <c r="Y158" s="54" t="s">
        <v>67</v>
      </c>
    </row>
    <row r="159" s="34" customFormat="1" ht="57" customHeight="1" spans="1:25">
      <c r="A159" s="55" t="s">
        <v>456</v>
      </c>
      <c r="B159" s="54"/>
      <c r="C159" s="54"/>
      <c r="D159" s="54"/>
      <c r="E159" s="54"/>
      <c r="F159" s="54">
        <f>F160+F194+F206</f>
        <v>33</v>
      </c>
      <c r="G159" s="54"/>
      <c r="H159" s="54"/>
      <c r="I159" s="54"/>
      <c r="J159" s="54"/>
      <c r="K159" s="54"/>
      <c r="L159" s="54">
        <f t="shared" ref="L159:P159" si="49">L160+L194+L206</f>
        <v>6670</v>
      </c>
      <c r="M159" s="54">
        <f t="shared" si="49"/>
        <v>21554</v>
      </c>
      <c r="N159" s="54">
        <f t="shared" si="49"/>
        <v>35662</v>
      </c>
      <c r="O159" s="54">
        <f t="shared" si="49"/>
        <v>123382</v>
      </c>
      <c r="P159" s="54">
        <f t="shared" si="47"/>
        <v>2016.59</v>
      </c>
      <c r="Q159" s="54">
        <f t="shared" si="44"/>
        <v>1353.59</v>
      </c>
      <c r="R159" s="54">
        <f>R160+R194+R206</f>
        <v>1082.14</v>
      </c>
      <c r="S159" s="54">
        <f>S160+S194+S206</f>
        <v>0</v>
      </c>
      <c r="T159" s="54">
        <f t="shared" ref="R159:V159" si="50">T160+T194+T206</f>
        <v>0</v>
      </c>
      <c r="U159" s="54">
        <f t="shared" si="50"/>
        <v>271.45</v>
      </c>
      <c r="V159" s="54">
        <f t="shared" si="50"/>
        <v>663</v>
      </c>
      <c r="W159" s="54"/>
      <c r="X159" s="54"/>
      <c r="Y159" s="54"/>
    </row>
    <row r="160" s="39" customFormat="1" ht="57" customHeight="1" spans="1:25">
      <c r="A160" s="55" t="s">
        <v>457</v>
      </c>
      <c r="B160" s="54"/>
      <c r="C160" s="54"/>
      <c r="D160" s="54"/>
      <c r="E160" s="54"/>
      <c r="F160" s="54">
        <f>F161+F168+F174+F181+F192+F193</f>
        <v>27</v>
      </c>
      <c r="G160" s="54"/>
      <c r="H160" s="54"/>
      <c r="I160" s="54"/>
      <c r="J160" s="54"/>
      <c r="K160" s="54"/>
      <c r="L160" s="54">
        <f t="shared" ref="L160:O160" si="51">L161+L168+L174+L181+L192+L193</f>
        <v>6426</v>
      </c>
      <c r="M160" s="54">
        <f t="shared" si="51"/>
        <v>20804</v>
      </c>
      <c r="N160" s="54">
        <f t="shared" si="51"/>
        <v>33983</v>
      </c>
      <c r="O160" s="54">
        <f t="shared" ref="O160:V160" si="52">O161+O168+O174+O181+O192+O193</f>
        <v>117893</v>
      </c>
      <c r="P160" s="54">
        <f t="shared" si="47"/>
        <v>1618.59</v>
      </c>
      <c r="Q160" s="54">
        <f t="shared" si="44"/>
        <v>955.59</v>
      </c>
      <c r="R160" s="54">
        <f>R161+R168+R174+R181+R192+R193</f>
        <v>684.14</v>
      </c>
      <c r="S160" s="54">
        <f t="shared" si="52"/>
        <v>0</v>
      </c>
      <c r="T160" s="54">
        <f t="shared" si="52"/>
        <v>0</v>
      </c>
      <c r="U160" s="54">
        <f t="shared" si="52"/>
        <v>271.45</v>
      </c>
      <c r="V160" s="54">
        <f t="shared" si="52"/>
        <v>663</v>
      </c>
      <c r="W160" s="54"/>
      <c r="X160" s="54"/>
      <c r="Y160" s="54"/>
    </row>
    <row r="161" ht="57" customHeight="1" spans="1:25">
      <c r="A161" s="54" t="s">
        <v>458</v>
      </c>
      <c r="B161" s="54"/>
      <c r="C161" s="54"/>
      <c r="D161" s="54"/>
      <c r="E161" s="54"/>
      <c r="F161" s="54">
        <f>SUM(F162:F167)</f>
        <v>6</v>
      </c>
      <c r="G161" s="54"/>
      <c r="H161" s="54"/>
      <c r="I161" s="54"/>
      <c r="J161" s="54"/>
      <c r="K161" s="54"/>
      <c r="L161" s="54">
        <f t="shared" ref="L161:O161" si="53">SUM(L162:L167)</f>
        <v>1512</v>
      </c>
      <c r="M161" s="54">
        <f t="shared" si="53"/>
        <v>4925</v>
      </c>
      <c r="N161" s="54">
        <f t="shared" si="53"/>
        <v>3652</v>
      </c>
      <c r="O161" s="54">
        <f t="shared" si="53"/>
        <v>12093</v>
      </c>
      <c r="P161" s="54">
        <f t="shared" si="47"/>
        <v>130</v>
      </c>
      <c r="Q161" s="54">
        <f>SUM(R161:U161)</f>
        <v>130</v>
      </c>
      <c r="R161" s="54">
        <f>SUM(R162:R167)</f>
        <v>130</v>
      </c>
      <c r="S161" s="54">
        <v>0</v>
      </c>
      <c r="T161" s="54">
        <v>0</v>
      </c>
      <c r="U161" s="54">
        <v>0</v>
      </c>
      <c r="V161" s="54">
        <v>0</v>
      </c>
      <c r="W161" s="54"/>
      <c r="X161" s="54"/>
      <c r="Y161" s="54"/>
    </row>
    <row r="162" ht="75" customHeight="1" spans="1:25">
      <c r="A162" s="54">
        <v>1</v>
      </c>
      <c r="B162" s="54" t="s">
        <v>459</v>
      </c>
      <c r="C162" s="54" t="s">
        <v>460</v>
      </c>
      <c r="D162" s="54" t="s">
        <v>49</v>
      </c>
      <c r="E162" s="54" t="s">
        <v>461</v>
      </c>
      <c r="F162" s="54">
        <v>1</v>
      </c>
      <c r="G162" s="54" t="s">
        <v>51</v>
      </c>
      <c r="H162" s="54" t="s">
        <v>462</v>
      </c>
      <c r="I162" s="54" t="s">
        <v>80</v>
      </c>
      <c r="J162" s="54" t="s">
        <v>52</v>
      </c>
      <c r="K162" s="54" t="s">
        <v>80</v>
      </c>
      <c r="L162" s="54">
        <v>629</v>
      </c>
      <c r="M162" s="54">
        <v>1958</v>
      </c>
      <c r="N162" s="54">
        <v>900</v>
      </c>
      <c r="O162" s="54">
        <v>2699</v>
      </c>
      <c r="P162" s="54">
        <v>30</v>
      </c>
      <c r="Q162" s="54">
        <f t="shared" ref="Q162:Q169" si="54">R162+S162+T162+U162</f>
        <v>30</v>
      </c>
      <c r="R162" s="54">
        <v>30</v>
      </c>
      <c r="S162" s="54">
        <v>0</v>
      </c>
      <c r="T162" s="54">
        <v>0</v>
      </c>
      <c r="U162" s="54">
        <v>0</v>
      </c>
      <c r="V162" s="54">
        <v>0</v>
      </c>
      <c r="W162" s="54" t="s">
        <v>463</v>
      </c>
      <c r="X162" s="54" t="s">
        <v>463</v>
      </c>
      <c r="Y162" s="54" t="s">
        <v>464</v>
      </c>
    </row>
    <row r="163" ht="74" customHeight="1" spans="1:25">
      <c r="A163" s="54">
        <v>2</v>
      </c>
      <c r="B163" s="54" t="s">
        <v>465</v>
      </c>
      <c r="C163" s="54" t="s">
        <v>460</v>
      </c>
      <c r="D163" s="54" t="s">
        <v>49</v>
      </c>
      <c r="E163" s="54" t="s">
        <v>461</v>
      </c>
      <c r="F163" s="54">
        <v>1</v>
      </c>
      <c r="G163" s="54" t="s">
        <v>51</v>
      </c>
      <c r="H163" s="54" t="s">
        <v>104</v>
      </c>
      <c r="I163" s="54" t="s">
        <v>80</v>
      </c>
      <c r="J163" s="54" t="s">
        <v>52</v>
      </c>
      <c r="K163" s="54" t="s">
        <v>80</v>
      </c>
      <c r="L163" s="74">
        <v>162</v>
      </c>
      <c r="M163" s="74">
        <v>522</v>
      </c>
      <c r="N163" s="74">
        <v>354</v>
      </c>
      <c r="O163" s="74">
        <v>1080</v>
      </c>
      <c r="P163" s="54">
        <v>20</v>
      </c>
      <c r="Q163" s="54">
        <f t="shared" si="54"/>
        <v>20</v>
      </c>
      <c r="R163" s="54">
        <v>20</v>
      </c>
      <c r="S163" s="54">
        <v>0</v>
      </c>
      <c r="T163" s="54">
        <v>0</v>
      </c>
      <c r="U163" s="54">
        <v>0</v>
      </c>
      <c r="V163" s="54">
        <v>0</v>
      </c>
      <c r="W163" s="54" t="s">
        <v>463</v>
      </c>
      <c r="X163" s="54" t="s">
        <v>463</v>
      </c>
      <c r="Y163" s="54" t="s">
        <v>464</v>
      </c>
    </row>
    <row r="164" ht="78" customHeight="1" spans="1:25">
      <c r="A164" s="54">
        <v>3</v>
      </c>
      <c r="B164" s="54" t="s">
        <v>466</v>
      </c>
      <c r="C164" s="54" t="s">
        <v>460</v>
      </c>
      <c r="D164" s="54" t="s">
        <v>49</v>
      </c>
      <c r="E164" s="54" t="s">
        <v>461</v>
      </c>
      <c r="F164" s="54">
        <v>1</v>
      </c>
      <c r="G164" s="54" t="s">
        <v>51</v>
      </c>
      <c r="H164" s="54" t="s">
        <v>88</v>
      </c>
      <c r="I164" s="54" t="s">
        <v>80</v>
      </c>
      <c r="J164" s="54" t="s">
        <v>52</v>
      </c>
      <c r="K164" s="54" t="s">
        <v>80</v>
      </c>
      <c r="L164" s="74">
        <v>186</v>
      </c>
      <c r="M164" s="74">
        <v>633</v>
      </c>
      <c r="N164" s="74">
        <v>382</v>
      </c>
      <c r="O164" s="74">
        <v>1305</v>
      </c>
      <c r="P164" s="54">
        <v>20</v>
      </c>
      <c r="Q164" s="54">
        <f t="shared" si="54"/>
        <v>20</v>
      </c>
      <c r="R164" s="54">
        <v>20</v>
      </c>
      <c r="S164" s="54">
        <v>0</v>
      </c>
      <c r="T164" s="54">
        <v>0</v>
      </c>
      <c r="U164" s="54">
        <v>0</v>
      </c>
      <c r="V164" s="54">
        <v>0</v>
      </c>
      <c r="W164" s="54" t="s">
        <v>463</v>
      </c>
      <c r="X164" s="54" t="s">
        <v>463</v>
      </c>
      <c r="Y164" s="54" t="s">
        <v>464</v>
      </c>
    </row>
    <row r="165" ht="69" customHeight="1" spans="1:25">
      <c r="A165" s="54">
        <v>4</v>
      </c>
      <c r="B165" s="54" t="s">
        <v>467</v>
      </c>
      <c r="C165" s="54" t="s">
        <v>460</v>
      </c>
      <c r="D165" s="54" t="s">
        <v>49</v>
      </c>
      <c r="E165" s="54" t="s">
        <v>461</v>
      </c>
      <c r="F165" s="54">
        <v>1</v>
      </c>
      <c r="G165" s="54" t="s">
        <v>51</v>
      </c>
      <c r="H165" s="54" t="s">
        <v>285</v>
      </c>
      <c r="I165" s="54" t="s">
        <v>80</v>
      </c>
      <c r="J165" s="54" t="s">
        <v>52</v>
      </c>
      <c r="K165" s="54" t="s">
        <v>80</v>
      </c>
      <c r="L165" s="74">
        <v>233</v>
      </c>
      <c r="M165" s="74">
        <v>781</v>
      </c>
      <c r="N165" s="74">
        <v>733</v>
      </c>
      <c r="O165" s="74">
        <v>2530</v>
      </c>
      <c r="P165" s="54">
        <v>20</v>
      </c>
      <c r="Q165" s="54">
        <f t="shared" si="54"/>
        <v>20</v>
      </c>
      <c r="R165" s="54">
        <v>20</v>
      </c>
      <c r="S165" s="54">
        <v>0</v>
      </c>
      <c r="T165" s="54">
        <v>0</v>
      </c>
      <c r="U165" s="54">
        <v>0</v>
      </c>
      <c r="V165" s="54">
        <v>0</v>
      </c>
      <c r="W165" s="54" t="s">
        <v>463</v>
      </c>
      <c r="X165" s="54" t="s">
        <v>463</v>
      </c>
      <c r="Y165" s="54" t="s">
        <v>464</v>
      </c>
    </row>
    <row r="166" ht="78" customHeight="1" spans="1:25">
      <c r="A166" s="54">
        <v>5</v>
      </c>
      <c r="B166" s="54" t="s">
        <v>468</v>
      </c>
      <c r="C166" s="54" t="s">
        <v>460</v>
      </c>
      <c r="D166" s="54" t="s">
        <v>49</v>
      </c>
      <c r="E166" s="54" t="s">
        <v>461</v>
      </c>
      <c r="F166" s="54">
        <v>1</v>
      </c>
      <c r="G166" s="54" t="s">
        <v>51</v>
      </c>
      <c r="H166" s="54" t="s">
        <v>194</v>
      </c>
      <c r="I166" s="54" t="s">
        <v>80</v>
      </c>
      <c r="J166" s="54" t="s">
        <v>52</v>
      </c>
      <c r="K166" s="54" t="s">
        <v>80</v>
      </c>
      <c r="L166" s="54">
        <v>73</v>
      </c>
      <c r="M166" s="54">
        <v>251</v>
      </c>
      <c r="N166" s="54">
        <v>345</v>
      </c>
      <c r="O166" s="54">
        <v>1267</v>
      </c>
      <c r="P166" s="54">
        <v>20</v>
      </c>
      <c r="Q166" s="54">
        <f t="shared" si="54"/>
        <v>20</v>
      </c>
      <c r="R166" s="54">
        <v>20</v>
      </c>
      <c r="S166" s="54">
        <v>0</v>
      </c>
      <c r="T166" s="54">
        <v>0</v>
      </c>
      <c r="U166" s="54">
        <v>0</v>
      </c>
      <c r="V166" s="54">
        <v>0</v>
      </c>
      <c r="W166" s="54" t="s">
        <v>463</v>
      </c>
      <c r="X166" s="54" t="s">
        <v>463</v>
      </c>
      <c r="Y166" s="54" t="s">
        <v>464</v>
      </c>
    </row>
    <row r="167" ht="72" customHeight="1" spans="1:25">
      <c r="A167" s="54">
        <v>6</v>
      </c>
      <c r="B167" s="54" t="s">
        <v>469</v>
      </c>
      <c r="C167" s="54" t="s">
        <v>460</v>
      </c>
      <c r="D167" s="54" t="s">
        <v>49</v>
      </c>
      <c r="E167" s="54" t="s">
        <v>461</v>
      </c>
      <c r="F167" s="54">
        <v>1</v>
      </c>
      <c r="G167" s="54" t="s">
        <v>51</v>
      </c>
      <c r="H167" s="54" t="s">
        <v>128</v>
      </c>
      <c r="I167" s="54" t="s">
        <v>80</v>
      </c>
      <c r="J167" s="54" t="s">
        <v>52</v>
      </c>
      <c r="K167" s="54" t="s">
        <v>80</v>
      </c>
      <c r="L167" s="74">
        <v>229</v>
      </c>
      <c r="M167" s="74">
        <v>780</v>
      </c>
      <c r="N167" s="74">
        <v>938</v>
      </c>
      <c r="O167" s="74">
        <v>3212</v>
      </c>
      <c r="P167" s="54">
        <v>20</v>
      </c>
      <c r="Q167" s="54">
        <f t="shared" si="54"/>
        <v>20</v>
      </c>
      <c r="R167" s="54">
        <v>20</v>
      </c>
      <c r="S167" s="54">
        <v>0</v>
      </c>
      <c r="T167" s="54">
        <v>0</v>
      </c>
      <c r="U167" s="54">
        <v>0</v>
      </c>
      <c r="V167" s="54">
        <v>0</v>
      </c>
      <c r="W167" s="54" t="s">
        <v>463</v>
      </c>
      <c r="X167" s="54" t="s">
        <v>463</v>
      </c>
      <c r="Y167" s="54" t="s">
        <v>464</v>
      </c>
    </row>
    <row r="168" s="39" customFormat="1" ht="69" customHeight="1" spans="1:25">
      <c r="A168" s="54" t="s">
        <v>470</v>
      </c>
      <c r="B168" s="54"/>
      <c r="C168" s="54"/>
      <c r="D168" s="54"/>
      <c r="E168" s="54"/>
      <c r="F168" s="54">
        <f>SUM(F169:F173)</f>
        <v>5</v>
      </c>
      <c r="G168" s="54"/>
      <c r="H168" s="54"/>
      <c r="I168" s="54"/>
      <c r="J168" s="54"/>
      <c r="K168" s="54"/>
      <c r="L168" s="54">
        <f t="shared" ref="L168:O168" si="55">SUM(L169:L173)</f>
        <v>606</v>
      </c>
      <c r="M168" s="54">
        <f t="shared" si="55"/>
        <v>2436</v>
      </c>
      <c r="N168" s="54">
        <f t="shared" si="55"/>
        <v>1524</v>
      </c>
      <c r="O168" s="54">
        <f t="shared" si="55"/>
        <v>5156</v>
      </c>
      <c r="P168" s="54">
        <f>Q168+V168</f>
        <v>376.45</v>
      </c>
      <c r="Q168" s="54">
        <f t="shared" si="54"/>
        <v>376.45</v>
      </c>
      <c r="R168" s="54">
        <f>SUM(R169:R173)</f>
        <v>105</v>
      </c>
      <c r="S168" s="54">
        <f t="shared" ref="R168:U168" si="56">SUM(S169:S173)</f>
        <v>0</v>
      </c>
      <c r="T168" s="54">
        <f t="shared" si="56"/>
        <v>0</v>
      </c>
      <c r="U168" s="54">
        <f t="shared" si="56"/>
        <v>271.45</v>
      </c>
      <c r="V168" s="54">
        <v>0</v>
      </c>
      <c r="W168" s="54"/>
      <c r="X168" s="54"/>
      <c r="Y168" s="54"/>
    </row>
    <row r="169" s="39" customFormat="1" ht="88" customHeight="1" spans="1:25">
      <c r="A169" s="54">
        <v>1</v>
      </c>
      <c r="B169" s="54" t="s">
        <v>471</v>
      </c>
      <c r="C169" s="54" t="s">
        <v>472</v>
      </c>
      <c r="D169" s="54" t="s">
        <v>49</v>
      </c>
      <c r="E169" s="54" t="s">
        <v>473</v>
      </c>
      <c r="F169" s="54">
        <v>1</v>
      </c>
      <c r="G169" s="54" t="s">
        <v>51</v>
      </c>
      <c r="H169" s="54" t="s">
        <v>318</v>
      </c>
      <c r="I169" s="54" t="s">
        <v>80</v>
      </c>
      <c r="J169" s="54" t="s">
        <v>52</v>
      </c>
      <c r="K169" s="54" t="s">
        <v>52</v>
      </c>
      <c r="L169" s="54">
        <v>102</v>
      </c>
      <c r="M169" s="54">
        <v>359</v>
      </c>
      <c r="N169" s="54">
        <v>265</v>
      </c>
      <c r="O169" s="54">
        <v>972</v>
      </c>
      <c r="P169" s="54">
        <v>80</v>
      </c>
      <c r="Q169" s="54">
        <f t="shared" si="54"/>
        <v>80</v>
      </c>
      <c r="R169" s="54">
        <v>80</v>
      </c>
      <c r="S169" s="54">
        <v>0</v>
      </c>
      <c r="T169" s="54">
        <v>0</v>
      </c>
      <c r="U169" s="54">
        <v>0</v>
      </c>
      <c r="V169" s="54">
        <v>0</v>
      </c>
      <c r="W169" s="54" t="s">
        <v>474</v>
      </c>
      <c r="X169" s="54" t="s">
        <v>474</v>
      </c>
      <c r="Y169" s="54" t="s">
        <v>475</v>
      </c>
    </row>
    <row r="170" s="39" customFormat="1" ht="88" customHeight="1" spans="1:25">
      <c r="A170" s="54">
        <v>2</v>
      </c>
      <c r="B170" s="54" t="s">
        <v>476</v>
      </c>
      <c r="C170" s="54" t="s">
        <v>477</v>
      </c>
      <c r="D170" s="54" t="s">
        <v>64</v>
      </c>
      <c r="E170" s="54" t="s">
        <v>478</v>
      </c>
      <c r="F170" s="54">
        <v>1</v>
      </c>
      <c r="G170" s="54" t="s">
        <v>51</v>
      </c>
      <c r="H170" s="54" t="s">
        <v>479</v>
      </c>
      <c r="I170" s="54" t="s">
        <v>52</v>
      </c>
      <c r="J170" s="54" t="s">
        <v>52</v>
      </c>
      <c r="K170" s="54" t="s">
        <v>52</v>
      </c>
      <c r="L170" s="54">
        <v>19</v>
      </c>
      <c r="M170" s="54">
        <v>61</v>
      </c>
      <c r="N170" s="54">
        <v>119</v>
      </c>
      <c r="O170" s="54">
        <v>425</v>
      </c>
      <c r="P170" s="54">
        <v>25</v>
      </c>
      <c r="Q170" s="54">
        <v>25</v>
      </c>
      <c r="R170" s="54">
        <v>25</v>
      </c>
      <c r="S170" s="54">
        <v>0</v>
      </c>
      <c r="T170" s="54">
        <v>0</v>
      </c>
      <c r="U170" s="54">
        <v>0</v>
      </c>
      <c r="V170" s="54">
        <v>0</v>
      </c>
      <c r="W170" s="54" t="s">
        <v>66</v>
      </c>
      <c r="X170" s="54" t="s">
        <v>66</v>
      </c>
      <c r="Y170" s="54" t="s">
        <v>475</v>
      </c>
    </row>
    <row r="171" s="39" customFormat="1" ht="88" customHeight="1" spans="1:25">
      <c r="A171" s="54">
        <v>3</v>
      </c>
      <c r="B171" s="58" t="s">
        <v>480</v>
      </c>
      <c r="C171" s="58" t="s">
        <v>481</v>
      </c>
      <c r="D171" s="58" t="s">
        <v>374</v>
      </c>
      <c r="E171" s="58" t="s">
        <v>482</v>
      </c>
      <c r="F171" s="54">
        <v>1</v>
      </c>
      <c r="G171" s="54" t="s">
        <v>51</v>
      </c>
      <c r="H171" s="54" t="s">
        <v>164</v>
      </c>
      <c r="I171" s="54" t="s">
        <v>80</v>
      </c>
      <c r="J171" s="54" t="s">
        <v>52</v>
      </c>
      <c r="K171" s="54" t="s">
        <v>52</v>
      </c>
      <c r="L171" s="58">
        <v>165</v>
      </c>
      <c r="M171" s="58">
        <v>864</v>
      </c>
      <c r="N171" s="58">
        <v>324</v>
      </c>
      <c r="O171" s="58">
        <v>986</v>
      </c>
      <c r="P171" s="54">
        <f>Q171+V171</f>
        <v>45.9</v>
      </c>
      <c r="Q171" s="54">
        <f>R171+S171+T171+U171</f>
        <v>45.9</v>
      </c>
      <c r="R171" s="54">
        <v>0</v>
      </c>
      <c r="S171" s="54">
        <v>0</v>
      </c>
      <c r="T171" s="54">
        <v>0</v>
      </c>
      <c r="U171" s="62">
        <v>45.9</v>
      </c>
      <c r="V171" s="54">
        <v>0</v>
      </c>
      <c r="W171" s="54" t="s">
        <v>474</v>
      </c>
      <c r="X171" s="54" t="s">
        <v>474</v>
      </c>
      <c r="Y171" s="54" t="s">
        <v>475</v>
      </c>
    </row>
    <row r="172" s="39" customFormat="1" ht="88" customHeight="1" spans="1:25">
      <c r="A172" s="54">
        <v>4</v>
      </c>
      <c r="B172" s="58" t="s">
        <v>483</v>
      </c>
      <c r="C172" s="58" t="s">
        <v>484</v>
      </c>
      <c r="D172" s="58" t="s">
        <v>374</v>
      </c>
      <c r="E172" s="58" t="s">
        <v>485</v>
      </c>
      <c r="F172" s="54">
        <v>1</v>
      </c>
      <c r="G172" s="54" t="s">
        <v>51</v>
      </c>
      <c r="H172" s="54" t="s">
        <v>462</v>
      </c>
      <c r="I172" s="54" t="s">
        <v>80</v>
      </c>
      <c r="J172" s="54" t="s">
        <v>52</v>
      </c>
      <c r="K172" s="54" t="s">
        <v>52</v>
      </c>
      <c r="L172" s="58">
        <v>167</v>
      </c>
      <c r="M172" s="58">
        <v>683</v>
      </c>
      <c r="N172" s="58">
        <v>507</v>
      </c>
      <c r="O172" s="58">
        <v>1650</v>
      </c>
      <c r="P172" s="54">
        <f>Q172+V172</f>
        <v>200.55</v>
      </c>
      <c r="Q172" s="54">
        <f>R172+S172+T172+U172</f>
        <v>200.55</v>
      </c>
      <c r="R172" s="54">
        <v>0</v>
      </c>
      <c r="S172" s="54">
        <v>0</v>
      </c>
      <c r="T172" s="54">
        <v>0</v>
      </c>
      <c r="U172" s="62">
        <v>200.55</v>
      </c>
      <c r="V172" s="54">
        <v>0</v>
      </c>
      <c r="W172" s="54" t="s">
        <v>474</v>
      </c>
      <c r="X172" s="54" t="s">
        <v>474</v>
      </c>
      <c r="Y172" s="54" t="s">
        <v>475</v>
      </c>
    </row>
    <row r="173" s="39" customFormat="1" ht="88" customHeight="1" spans="1:25">
      <c r="A173" s="54">
        <v>5</v>
      </c>
      <c r="B173" s="58" t="s">
        <v>486</v>
      </c>
      <c r="C173" s="58" t="s">
        <v>487</v>
      </c>
      <c r="D173" s="58" t="s">
        <v>374</v>
      </c>
      <c r="E173" s="58" t="s">
        <v>488</v>
      </c>
      <c r="F173" s="54">
        <v>1</v>
      </c>
      <c r="G173" s="54" t="s">
        <v>51</v>
      </c>
      <c r="H173" s="54" t="s">
        <v>243</v>
      </c>
      <c r="I173" s="54" t="s">
        <v>52</v>
      </c>
      <c r="J173" s="54" t="s">
        <v>52</v>
      </c>
      <c r="K173" s="54" t="s">
        <v>52</v>
      </c>
      <c r="L173" s="75">
        <v>153</v>
      </c>
      <c r="M173" s="75">
        <v>469</v>
      </c>
      <c r="N173" s="75">
        <v>309</v>
      </c>
      <c r="O173" s="75">
        <v>1123</v>
      </c>
      <c r="P173" s="54">
        <f>Q173+V173</f>
        <v>25</v>
      </c>
      <c r="Q173" s="54">
        <f>R173+S173+T173+U173</f>
        <v>25</v>
      </c>
      <c r="R173" s="54">
        <v>0</v>
      </c>
      <c r="S173" s="54">
        <v>0</v>
      </c>
      <c r="T173" s="54">
        <v>0</v>
      </c>
      <c r="U173" s="62">
        <v>25</v>
      </c>
      <c r="V173" s="54">
        <v>0</v>
      </c>
      <c r="W173" s="54" t="s">
        <v>474</v>
      </c>
      <c r="X173" s="54" t="s">
        <v>474</v>
      </c>
      <c r="Y173" s="54" t="s">
        <v>475</v>
      </c>
    </row>
    <row r="174" ht="57" customHeight="1" spans="1:25">
      <c r="A174" s="58" t="s">
        <v>489</v>
      </c>
      <c r="B174" s="58"/>
      <c r="C174" s="58"/>
      <c r="D174" s="58"/>
      <c r="E174" s="58"/>
      <c r="F174" s="58">
        <f>SUM(F175:F180)</f>
        <v>6</v>
      </c>
      <c r="G174" s="58"/>
      <c r="H174" s="58"/>
      <c r="I174" s="58"/>
      <c r="J174" s="58"/>
      <c r="K174" s="58"/>
      <c r="L174" s="58">
        <f t="shared" ref="L174:O174" si="57">SUM(L175:L180)</f>
        <v>176</v>
      </c>
      <c r="M174" s="58">
        <f t="shared" si="57"/>
        <v>457</v>
      </c>
      <c r="N174" s="58">
        <f t="shared" si="57"/>
        <v>1056</v>
      </c>
      <c r="O174" s="58">
        <f t="shared" si="57"/>
        <v>3480</v>
      </c>
      <c r="P174" s="54">
        <f>Q174+V174</f>
        <v>271.34</v>
      </c>
      <c r="Q174" s="54">
        <f>R174+S174+T174+U174</f>
        <v>271.34</v>
      </c>
      <c r="R174" s="58">
        <f t="shared" ref="R174:V174" si="58">SUM(R175:R180)</f>
        <v>271.34</v>
      </c>
      <c r="S174" s="58">
        <f t="shared" si="58"/>
        <v>0</v>
      </c>
      <c r="T174" s="58">
        <f t="shared" si="58"/>
        <v>0</v>
      </c>
      <c r="U174" s="58">
        <f t="shared" si="58"/>
        <v>0</v>
      </c>
      <c r="V174" s="58">
        <f t="shared" si="58"/>
        <v>0</v>
      </c>
      <c r="W174" s="58"/>
      <c r="X174" s="58"/>
      <c r="Y174" s="58"/>
    </row>
    <row r="175" s="36" customFormat="1" ht="117" customHeight="1" spans="1:25">
      <c r="A175" s="58">
        <v>1</v>
      </c>
      <c r="B175" s="58" t="s">
        <v>490</v>
      </c>
      <c r="C175" s="58" t="s">
        <v>491</v>
      </c>
      <c r="D175" s="58" t="s">
        <v>64</v>
      </c>
      <c r="E175" s="58" t="s">
        <v>492</v>
      </c>
      <c r="F175" s="58">
        <v>1</v>
      </c>
      <c r="G175" s="58" t="s">
        <v>51</v>
      </c>
      <c r="H175" s="58" t="s">
        <v>366</v>
      </c>
      <c r="I175" s="58" t="s">
        <v>80</v>
      </c>
      <c r="J175" s="58" t="s">
        <v>52</v>
      </c>
      <c r="K175" s="58" t="s">
        <v>52</v>
      </c>
      <c r="L175" s="58">
        <v>42</v>
      </c>
      <c r="M175" s="58">
        <v>139</v>
      </c>
      <c r="N175" s="76">
        <v>116</v>
      </c>
      <c r="O175" s="76">
        <v>407</v>
      </c>
      <c r="P175" s="54">
        <f t="shared" ref="P175:P182" si="59">Q175+V175</f>
        <v>5</v>
      </c>
      <c r="Q175" s="54">
        <f t="shared" ref="Q175:Q181" si="60">R175+S175+T175+U175</f>
        <v>5</v>
      </c>
      <c r="R175" s="78">
        <v>5</v>
      </c>
      <c r="S175" s="54">
        <f>SUM(S176:S192)</f>
        <v>0</v>
      </c>
      <c r="T175" s="54">
        <v>0</v>
      </c>
      <c r="U175" s="54">
        <v>0</v>
      </c>
      <c r="V175" s="58">
        <v>0</v>
      </c>
      <c r="W175" s="58" t="s">
        <v>66</v>
      </c>
      <c r="X175" s="58" t="s">
        <v>66</v>
      </c>
      <c r="Y175" s="58" t="s">
        <v>475</v>
      </c>
    </row>
    <row r="176" s="36" customFormat="1" ht="124" customHeight="1" spans="1:25">
      <c r="A176" s="58">
        <v>2</v>
      </c>
      <c r="B176" s="72" t="s">
        <v>493</v>
      </c>
      <c r="C176" s="63" t="s">
        <v>494</v>
      </c>
      <c r="D176" s="63" t="s">
        <v>64</v>
      </c>
      <c r="E176" s="63" t="s">
        <v>495</v>
      </c>
      <c r="F176" s="63">
        <v>1</v>
      </c>
      <c r="G176" s="63" t="s">
        <v>51</v>
      </c>
      <c r="H176" s="63" t="s">
        <v>314</v>
      </c>
      <c r="I176" s="63" t="s">
        <v>52</v>
      </c>
      <c r="J176" s="63" t="s">
        <v>52</v>
      </c>
      <c r="K176" s="63" t="s">
        <v>52</v>
      </c>
      <c r="L176" s="77">
        <v>38</v>
      </c>
      <c r="M176" s="77">
        <v>92</v>
      </c>
      <c r="N176" s="77">
        <v>368</v>
      </c>
      <c r="O176" s="77">
        <v>1195</v>
      </c>
      <c r="P176" s="54">
        <f t="shared" si="59"/>
        <v>30</v>
      </c>
      <c r="Q176" s="54">
        <f t="shared" si="60"/>
        <v>30</v>
      </c>
      <c r="R176" s="79">
        <v>30</v>
      </c>
      <c r="S176" s="54">
        <v>0</v>
      </c>
      <c r="T176" s="54">
        <v>0</v>
      </c>
      <c r="U176" s="54">
        <v>0</v>
      </c>
      <c r="V176" s="54">
        <v>0</v>
      </c>
      <c r="W176" s="58" t="s">
        <v>66</v>
      </c>
      <c r="X176" s="58" t="s">
        <v>66</v>
      </c>
      <c r="Y176" s="58" t="s">
        <v>475</v>
      </c>
    </row>
    <row r="177" s="36" customFormat="1" ht="93" customHeight="1" spans="1:25">
      <c r="A177" s="58">
        <v>3</v>
      </c>
      <c r="B177" s="72" t="s">
        <v>496</v>
      </c>
      <c r="C177" s="63" t="s">
        <v>497</v>
      </c>
      <c r="D177" s="58" t="s">
        <v>64</v>
      </c>
      <c r="E177" s="63" t="s">
        <v>498</v>
      </c>
      <c r="F177" s="63">
        <v>1</v>
      </c>
      <c r="G177" s="63" t="s">
        <v>51</v>
      </c>
      <c r="H177" s="63" t="s">
        <v>314</v>
      </c>
      <c r="I177" s="63" t="s">
        <v>52</v>
      </c>
      <c r="J177" s="63" t="s">
        <v>52</v>
      </c>
      <c r="K177" s="63" t="s">
        <v>52</v>
      </c>
      <c r="L177" s="77">
        <v>38</v>
      </c>
      <c r="M177" s="77">
        <v>92</v>
      </c>
      <c r="N177" s="77">
        <v>368</v>
      </c>
      <c r="O177" s="77">
        <v>1195</v>
      </c>
      <c r="P177" s="54">
        <f t="shared" si="59"/>
        <v>20</v>
      </c>
      <c r="Q177" s="54">
        <f t="shared" si="60"/>
        <v>20</v>
      </c>
      <c r="R177" s="79">
        <v>20</v>
      </c>
      <c r="S177" s="54">
        <v>0</v>
      </c>
      <c r="T177" s="54">
        <v>0</v>
      </c>
      <c r="U177" s="54">
        <v>0</v>
      </c>
      <c r="V177" s="54">
        <v>0</v>
      </c>
      <c r="W177" s="58" t="s">
        <v>66</v>
      </c>
      <c r="X177" s="58" t="s">
        <v>66</v>
      </c>
      <c r="Y177" s="58" t="s">
        <v>475</v>
      </c>
    </row>
    <row r="178" s="36" customFormat="1" ht="120" customHeight="1" spans="1:25">
      <c r="A178" s="58">
        <v>4</v>
      </c>
      <c r="B178" s="58" t="s">
        <v>499</v>
      </c>
      <c r="C178" s="56" t="s">
        <v>500</v>
      </c>
      <c r="D178" s="58" t="s">
        <v>501</v>
      </c>
      <c r="E178" s="63" t="s">
        <v>502</v>
      </c>
      <c r="F178" s="63">
        <v>1</v>
      </c>
      <c r="G178" s="63" t="s">
        <v>51</v>
      </c>
      <c r="H178" s="63" t="s">
        <v>347</v>
      </c>
      <c r="I178" s="63" t="s">
        <v>52</v>
      </c>
      <c r="J178" s="63" t="s">
        <v>52</v>
      </c>
      <c r="K178" s="63" t="s">
        <v>80</v>
      </c>
      <c r="L178" s="77">
        <v>30</v>
      </c>
      <c r="M178" s="77">
        <v>43</v>
      </c>
      <c r="N178" s="77">
        <v>136</v>
      </c>
      <c r="O178" s="77">
        <v>469</v>
      </c>
      <c r="P178" s="54">
        <f t="shared" si="59"/>
        <v>150</v>
      </c>
      <c r="Q178" s="54">
        <f t="shared" si="60"/>
        <v>150</v>
      </c>
      <c r="R178" s="62">
        <v>150</v>
      </c>
      <c r="S178" s="54">
        <v>0</v>
      </c>
      <c r="T178" s="54">
        <v>0</v>
      </c>
      <c r="U178" s="54">
        <v>0</v>
      </c>
      <c r="V178" s="54">
        <v>0</v>
      </c>
      <c r="W178" s="58" t="s">
        <v>503</v>
      </c>
      <c r="X178" s="58" t="s">
        <v>503</v>
      </c>
      <c r="Y178" s="58" t="s">
        <v>475</v>
      </c>
    </row>
    <row r="179" s="36" customFormat="1" ht="93" customHeight="1" spans="1:25">
      <c r="A179" s="58">
        <v>5</v>
      </c>
      <c r="B179" s="58" t="s">
        <v>504</v>
      </c>
      <c r="C179" s="73" t="s">
        <v>505</v>
      </c>
      <c r="D179" s="58" t="s">
        <v>501</v>
      </c>
      <c r="E179" s="63" t="s">
        <v>506</v>
      </c>
      <c r="F179" s="63">
        <v>1</v>
      </c>
      <c r="G179" s="63" t="s">
        <v>51</v>
      </c>
      <c r="H179" s="63" t="s">
        <v>347</v>
      </c>
      <c r="I179" s="63" t="s">
        <v>52</v>
      </c>
      <c r="J179" s="63" t="s">
        <v>52</v>
      </c>
      <c r="K179" s="63" t="s">
        <v>80</v>
      </c>
      <c r="L179" s="77">
        <v>8</v>
      </c>
      <c r="M179" s="77">
        <v>13</v>
      </c>
      <c r="N179" s="77">
        <v>48</v>
      </c>
      <c r="O179" s="77">
        <v>136</v>
      </c>
      <c r="P179" s="54">
        <f t="shared" si="59"/>
        <v>30</v>
      </c>
      <c r="Q179" s="54">
        <f t="shared" si="60"/>
        <v>30</v>
      </c>
      <c r="R179" s="62">
        <v>30</v>
      </c>
      <c r="S179" s="54">
        <v>0</v>
      </c>
      <c r="T179" s="54">
        <v>0</v>
      </c>
      <c r="U179" s="54">
        <f>SUM(U192:U198)</f>
        <v>0</v>
      </c>
      <c r="V179" s="54">
        <f>SUM(V192:V198)</f>
        <v>0</v>
      </c>
      <c r="W179" s="58" t="s">
        <v>503</v>
      </c>
      <c r="X179" s="58" t="s">
        <v>503</v>
      </c>
      <c r="Y179" s="58" t="s">
        <v>475</v>
      </c>
    </row>
    <row r="180" s="36" customFormat="1" ht="93" customHeight="1" spans="1:25">
      <c r="A180" s="58">
        <v>6</v>
      </c>
      <c r="B180" s="58" t="s">
        <v>507</v>
      </c>
      <c r="C180" s="73" t="s">
        <v>508</v>
      </c>
      <c r="D180" s="58" t="s">
        <v>49</v>
      </c>
      <c r="E180" s="58" t="s">
        <v>509</v>
      </c>
      <c r="F180" s="58">
        <v>1</v>
      </c>
      <c r="G180" s="58" t="s">
        <v>51</v>
      </c>
      <c r="H180" s="58" t="s">
        <v>124</v>
      </c>
      <c r="I180" s="58" t="s">
        <v>52</v>
      </c>
      <c r="J180" s="58" t="s">
        <v>52</v>
      </c>
      <c r="K180" s="58" t="s">
        <v>80</v>
      </c>
      <c r="L180" s="54">
        <v>20</v>
      </c>
      <c r="M180" s="54">
        <v>78</v>
      </c>
      <c r="N180" s="54">
        <v>20</v>
      </c>
      <c r="O180" s="54">
        <v>78</v>
      </c>
      <c r="P180" s="54">
        <f t="shared" si="59"/>
        <v>36.34</v>
      </c>
      <c r="Q180" s="54">
        <f t="shared" si="60"/>
        <v>36.34</v>
      </c>
      <c r="R180" s="62">
        <v>36.34</v>
      </c>
      <c r="S180" s="54">
        <v>0</v>
      </c>
      <c r="T180" s="54">
        <f>SUM(T194:T199)</f>
        <v>0</v>
      </c>
      <c r="U180" s="54">
        <f>SUM(U194:U199)</f>
        <v>0</v>
      </c>
      <c r="V180" s="54">
        <f>SUM(V194:V199)</f>
        <v>0</v>
      </c>
      <c r="W180" s="58" t="s">
        <v>510</v>
      </c>
      <c r="X180" s="58" t="s">
        <v>510</v>
      </c>
      <c r="Y180" s="58" t="s">
        <v>475</v>
      </c>
    </row>
    <row r="181" s="38" customFormat="1" ht="57" customHeight="1" spans="1:25">
      <c r="A181" s="54" t="s">
        <v>511</v>
      </c>
      <c r="B181" s="54"/>
      <c r="C181" s="54"/>
      <c r="D181" s="54"/>
      <c r="E181" s="54"/>
      <c r="F181" s="54">
        <f>SUM(F182:F191)</f>
        <v>10</v>
      </c>
      <c r="G181" s="54"/>
      <c r="H181" s="54"/>
      <c r="I181" s="54"/>
      <c r="J181" s="54"/>
      <c r="K181" s="54"/>
      <c r="L181" s="54">
        <f>SUM(L182:L191)</f>
        <v>4132</v>
      </c>
      <c r="M181" s="54">
        <f>SUM(M182:M191)</f>
        <v>12986</v>
      </c>
      <c r="N181" s="54">
        <f>SUM(N182:N191)</f>
        <v>27751</v>
      </c>
      <c r="O181" s="54">
        <f>SUM(O182:O191)</f>
        <v>97164</v>
      </c>
      <c r="P181" s="54">
        <f t="shared" si="59"/>
        <v>840.8</v>
      </c>
      <c r="Q181" s="54">
        <f>R181+T181+S181+U181</f>
        <v>177.8</v>
      </c>
      <c r="R181" s="54">
        <f>SUM(R182:R191)</f>
        <v>177.8</v>
      </c>
      <c r="S181" s="54">
        <f>SUM(S182:S191)</f>
        <v>0</v>
      </c>
      <c r="T181" s="54">
        <f>SUM(T182:T191)</f>
        <v>0</v>
      </c>
      <c r="U181" s="54">
        <f>SUM(U182:U191)</f>
        <v>0</v>
      </c>
      <c r="V181" s="54">
        <f>SUM(V182:V191)</f>
        <v>663</v>
      </c>
      <c r="W181" s="54"/>
      <c r="X181" s="54"/>
      <c r="Y181" s="54"/>
    </row>
    <row r="182" s="38" customFormat="1" ht="144" customHeight="1" spans="1:25">
      <c r="A182" s="54">
        <v>1</v>
      </c>
      <c r="B182" s="54" t="s">
        <v>512</v>
      </c>
      <c r="C182" s="54" t="s">
        <v>513</v>
      </c>
      <c r="D182" s="54" t="s">
        <v>514</v>
      </c>
      <c r="E182" s="54" t="s">
        <v>515</v>
      </c>
      <c r="F182" s="54">
        <v>1</v>
      </c>
      <c r="G182" s="54" t="s">
        <v>51</v>
      </c>
      <c r="H182" s="54" t="s">
        <v>285</v>
      </c>
      <c r="I182" s="54" t="s">
        <v>80</v>
      </c>
      <c r="J182" s="54" t="s">
        <v>52</v>
      </c>
      <c r="K182" s="54" t="s">
        <v>52</v>
      </c>
      <c r="L182" s="54">
        <v>21</v>
      </c>
      <c r="M182" s="54">
        <v>88</v>
      </c>
      <c r="N182" s="54">
        <v>63</v>
      </c>
      <c r="O182" s="54">
        <v>215</v>
      </c>
      <c r="P182" s="54">
        <v>39.7</v>
      </c>
      <c r="Q182" s="54">
        <f t="shared" ref="Q181:Q191" si="61">R182+T182+S182+U182</f>
        <v>39.7</v>
      </c>
      <c r="R182" s="54">
        <v>39.7</v>
      </c>
      <c r="S182" s="54">
        <f t="shared" ref="R182:V182" si="62">SUM(S183:S191)</f>
        <v>0</v>
      </c>
      <c r="T182" s="54">
        <f t="shared" si="62"/>
        <v>0</v>
      </c>
      <c r="U182" s="54">
        <f t="shared" si="62"/>
        <v>0</v>
      </c>
      <c r="V182" s="54">
        <v>0</v>
      </c>
      <c r="W182" s="54" t="s">
        <v>516</v>
      </c>
      <c r="X182" s="54" t="s">
        <v>516</v>
      </c>
      <c r="Y182" s="54" t="s">
        <v>475</v>
      </c>
    </row>
    <row r="183" s="38" customFormat="1" ht="76" customHeight="1" spans="1:25">
      <c r="A183" s="54">
        <v>2</v>
      </c>
      <c r="B183" s="54" t="s">
        <v>517</v>
      </c>
      <c r="C183" s="54" t="s">
        <v>518</v>
      </c>
      <c r="D183" s="54" t="s">
        <v>519</v>
      </c>
      <c r="E183" s="54" t="s">
        <v>520</v>
      </c>
      <c r="F183" s="54">
        <v>1</v>
      </c>
      <c r="G183" s="54" t="s">
        <v>51</v>
      </c>
      <c r="H183" s="54" t="s">
        <v>239</v>
      </c>
      <c r="I183" s="54" t="s">
        <v>52</v>
      </c>
      <c r="J183" s="54" t="s">
        <v>52</v>
      </c>
      <c r="K183" s="54" t="s">
        <v>52</v>
      </c>
      <c r="L183" s="54">
        <v>36</v>
      </c>
      <c r="M183" s="54">
        <v>127</v>
      </c>
      <c r="N183" s="54">
        <v>367</v>
      </c>
      <c r="O183" s="54">
        <v>1390</v>
      </c>
      <c r="P183" s="54">
        <v>26.5</v>
      </c>
      <c r="Q183" s="54">
        <f t="shared" si="61"/>
        <v>26.5</v>
      </c>
      <c r="R183" s="54">
        <v>26.5</v>
      </c>
      <c r="S183" s="54">
        <f>SUM(S184:S193)</f>
        <v>0</v>
      </c>
      <c r="T183" s="54">
        <f>SUM(T184:T193)</f>
        <v>0</v>
      </c>
      <c r="U183" s="54">
        <f>SUM(U184:U193)</f>
        <v>0</v>
      </c>
      <c r="V183" s="54">
        <v>0</v>
      </c>
      <c r="W183" s="54" t="s">
        <v>516</v>
      </c>
      <c r="X183" s="54" t="s">
        <v>516</v>
      </c>
      <c r="Y183" s="54" t="s">
        <v>475</v>
      </c>
    </row>
    <row r="184" s="38" customFormat="1" ht="74" customHeight="1" spans="1:25">
      <c r="A184" s="54">
        <v>3</v>
      </c>
      <c r="B184" s="54" t="s">
        <v>521</v>
      </c>
      <c r="C184" s="54" t="s">
        <v>522</v>
      </c>
      <c r="D184" s="54" t="s">
        <v>519</v>
      </c>
      <c r="E184" s="54" t="s">
        <v>523</v>
      </c>
      <c r="F184" s="54">
        <v>1</v>
      </c>
      <c r="G184" s="54" t="s">
        <v>51</v>
      </c>
      <c r="H184" s="54" t="s">
        <v>108</v>
      </c>
      <c r="I184" s="54" t="s">
        <v>80</v>
      </c>
      <c r="J184" s="54" t="s">
        <v>52</v>
      </c>
      <c r="K184" s="54" t="s">
        <v>52</v>
      </c>
      <c r="L184" s="54">
        <v>15</v>
      </c>
      <c r="M184" s="54">
        <v>53</v>
      </c>
      <c r="N184" s="54">
        <v>45</v>
      </c>
      <c r="O184" s="54">
        <v>161</v>
      </c>
      <c r="P184" s="54">
        <v>40.3</v>
      </c>
      <c r="Q184" s="54">
        <f t="shared" si="61"/>
        <v>40.3</v>
      </c>
      <c r="R184" s="54">
        <v>40.3</v>
      </c>
      <c r="S184" s="54">
        <v>0</v>
      </c>
      <c r="T184" s="54">
        <f>SUM(T185:T194)</f>
        <v>0</v>
      </c>
      <c r="U184" s="54">
        <f>SUM(U185:U194)</f>
        <v>0</v>
      </c>
      <c r="V184" s="54">
        <v>0</v>
      </c>
      <c r="W184" s="54" t="s">
        <v>516</v>
      </c>
      <c r="X184" s="54" t="s">
        <v>516</v>
      </c>
      <c r="Y184" s="54" t="s">
        <v>475</v>
      </c>
    </row>
    <row r="185" s="38" customFormat="1" ht="76" customHeight="1" spans="1:25">
      <c r="A185" s="54">
        <v>4</v>
      </c>
      <c r="B185" s="54" t="s">
        <v>524</v>
      </c>
      <c r="C185" s="54" t="s">
        <v>525</v>
      </c>
      <c r="D185" s="54" t="s">
        <v>519</v>
      </c>
      <c r="E185" s="54" t="s">
        <v>526</v>
      </c>
      <c r="F185" s="54">
        <v>1</v>
      </c>
      <c r="G185" s="54" t="s">
        <v>51</v>
      </c>
      <c r="H185" s="54" t="s">
        <v>251</v>
      </c>
      <c r="I185" s="54" t="s">
        <v>80</v>
      </c>
      <c r="J185" s="54" t="s">
        <v>52</v>
      </c>
      <c r="K185" s="54" t="s">
        <v>52</v>
      </c>
      <c r="L185" s="54">
        <v>5</v>
      </c>
      <c r="M185" s="54">
        <v>15</v>
      </c>
      <c r="N185" s="54">
        <v>18</v>
      </c>
      <c r="O185" s="54">
        <v>65</v>
      </c>
      <c r="P185" s="54">
        <v>27</v>
      </c>
      <c r="Q185" s="54">
        <f t="shared" si="61"/>
        <v>27</v>
      </c>
      <c r="R185" s="54">
        <v>27</v>
      </c>
      <c r="S185" s="54">
        <v>0</v>
      </c>
      <c r="T185" s="54">
        <f>SUM(T186:T195)</f>
        <v>0</v>
      </c>
      <c r="U185" s="54">
        <f>SUM(U186:U195)</f>
        <v>0</v>
      </c>
      <c r="V185" s="54">
        <v>0</v>
      </c>
      <c r="W185" s="54" t="s">
        <v>516</v>
      </c>
      <c r="X185" s="54" t="s">
        <v>516</v>
      </c>
      <c r="Y185" s="54" t="s">
        <v>475</v>
      </c>
    </row>
    <row r="186" s="38" customFormat="1" ht="72" customHeight="1" spans="1:25">
      <c r="A186" s="54">
        <v>5</v>
      </c>
      <c r="B186" s="54" t="s">
        <v>527</v>
      </c>
      <c r="C186" s="54" t="s">
        <v>528</v>
      </c>
      <c r="D186" s="54" t="s">
        <v>519</v>
      </c>
      <c r="E186" s="54" t="s">
        <v>529</v>
      </c>
      <c r="F186" s="54">
        <v>1</v>
      </c>
      <c r="G186" s="54" t="s">
        <v>51</v>
      </c>
      <c r="H186" s="54" t="s">
        <v>325</v>
      </c>
      <c r="I186" s="54" t="s">
        <v>52</v>
      </c>
      <c r="J186" s="54" t="s">
        <v>52</v>
      </c>
      <c r="K186" s="54" t="s">
        <v>52</v>
      </c>
      <c r="L186" s="54">
        <v>4</v>
      </c>
      <c r="M186" s="54">
        <v>8</v>
      </c>
      <c r="N186" s="54">
        <v>49</v>
      </c>
      <c r="O186" s="54">
        <v>210</v>
      </c>
      <c r="P186" s="54">
        <v>29.7</v>
      </c>
      <c r="Q186" s="54">
        <f t="shared" si="61"/>
        <v>29.7</v>
      </c>
      <c r="R186" s="54">
        <v>29.7</v>
      </c>
      <c r="S186" s="54">
        <v>0</v>
      </c>
      <c r="T186" s="54">
        <f t="shared" ref="T183:T191" si="63">SUM(T187:T197)</f>
        <v>0</v>
      </c>
      <c r="U186" s="54">
        <f t="shared" ref="U183:U191" si="64">SUM(U187:U197)</f>
        <v>0</v>
      </c>
      <c r="V186" s="54">
        <v>0</v>
      </c>
      <c r="W186" s="54" t="s">
        <v>516</v>
      </c>
      <c r="X186" s="54" t="s">
        <v>516</v>
      </c>
      <c r="Y186" s="54" t="s">
        <v>475</v>
      </c>
    </row>
    <row r="187" s="38" customFormat="1" ht="70" customHeight="1" spans="1:25">
      <c r="A187" s="54">
        <v>6</v>
      </c>
      <c r="B187" s="54" t="s">
        <v>530</v>
      </c>
      <c r="C187" s="54" t="s">
        <v>531</v>
      </c>
      <c r="D187" s="54" t="s">
        <v>519</v>
      </c>
      <c r="E187" s="54" t="s">
        <v>532</v>
      </c>
      <c r="F187" s="54">
        <v>1</v>
      </c>
      <c r="G187" s="54" t="s">
        <v>51</v>
      </c>
      <c r="H187" s="54" t="s">
        <v>144</v>
      </c>
      <c r="I187" s="54" t="s">
        <v>80</v>
      </c>
      <c r="J187" s="54" t="s">
        <v>52</v>
      </c>
      <c r="K187" s="54" t="s">
        <v>52</v>
      </c>
      <c r="L187" s="54">
        <v>5</v>
      </c>
      <c r="M187" s="54">
        <v>17</v>
      </c>
      <c r="N187" s="54">
        <v>16</v>
      </c>
      <c r="O187" s="54">
        <v>66</v>
      </c>
      <c r="P187" s="54">
        <v>14.6</v>
      </c>
      <c r="Q187" s="54">
        <f t="shared" si="61"/>
        <v>14.6</v>
      </c>
      <c r="R187" s="54">
        <v>14.6</v>
      </c>
      <c r="S187" s="54">
        <v>0</v>
      </c>
      <c r="T187" s="54">
        <f t="shared" si="63"/>
        <v>0</v>
      </c>
      <c r="U187" s="54">
        <f t="shared" si="64"/>
        <v>0</v>
      </c>
      <c r="V187" s="54">
        <v>0</v>
      </c>
      <c r="W187" s="54" t="s">
        <v>516</v>
      </c>
      <c r="X187" s="54" t="s">
        <v>516</v>
      </c>
      <c r="Y187" s="54" t="s">
        <v>475</v>
      </c>
    </row>
    <row r="188" s="38" customFormat="1" ht="198" customHeight="1" spans="1:25">
      <c r="A188" s="54">
        <v>7</v>
      </c>
      <c r="B188" s="54" t="s">
        <v>533</v>
      </c>
      <c r="C188" s="54" t="s">
        <v>534</v>
      </c>
      <c r="D188" s="54" t="s">
        <v>535</v>
      </c>
      <c r="E188" s="54" t="s">
        <v>536</v>
      </c>
      <c r="F188" s="54">
        <v>1</v>
      </c>
      <c r="G188" s="54" t="s">
        <v>51</v>
      </c>
      <c r="H188" s="54" t="s">
        <v>537</v>
      </c>
      <c r="I188" s="54" t="s">
        <v>80</v>
      </c>
      <c r="J188" s="54" t="s">
        <v>52</v>
      </c>
      <c r="K188" s="54" t="s">
        <v>80</v>
      </c>
      <c r="L188" s="54">
        <v>774</v>
      </c>
      <c r="M188" s="54">
        <v>2400</v>
      </c>
      <c r="N188" s="54">
        <v>5550</v>
      </c>
      <c r="O188" s="54">
        <v>20000</v>
      </c>
      <c r="P188" s="54">
        <v>50</v>
      </c>
      <c r="Q188" s="54">
        <f t="shared" si="61"/>
        <v>0</v>
      </c>
      <c r="R188" s="54">
        <v>0</v>
      </c>
      <c r="S188" s="54">
        <v>0</v>
      </c>
      <c r="T188" s="54">
        <f t="shared" si="63"/>
        <v>0</v>
      </c>
      <c r="U188" s="54">
        <f t="shared" si="64"/>
        <v>0</v>
      </c>
      <c r="V188" s="54">
        <v>50</v>
      </c>
      <c r="W188" s="54" t="s">
        <v>538</v>
      </c>
      <c r="X188" s="54" t="s">
        <v>516</v>
      </c>
      <c r="Y188" s="54" t="s">
        <v>475</v>
      </c>
    </row>
    <row r="189" s="38" customFormat="1" ht="106" customHeight="1" spans="1:25">
      <c r="A189" s="54">
        <v>8</v>
      </c>
      <c r="B189" s="54" t="s">
        <v>539</v>
      </c>
      <c r="C189" s="54" t="s">
        <v>540</v>
      </c>
      <c r="D189" s="54" t="s">
        <v>541</v>
      </c>
      <c r="E189" s="54" t="s">
        <v>542</v>
      </c>
      <c r="F189" s="54">
        <v>1</v>
      </c>
      <c r="G189" s="54" t="s">
        <v>51</v>
      </c>
      <c r="H189" s="54" t="s">
        <v>325</v>
      </c>
      <c r="I189" s="54" t="s">
        <v>52</v>
      </c>
      <c r="J189" s="54" t="s">
        <v>52</v>
      </c>
      <c r="K189" s="54" t="s">
        <v>52</v>
      </c>
      <c r="L189" s="54">
        <v>861</v>
      </c>
      <c r="M189" s="54">
        <v>2746</v>
      </c>
      <c r="N189" s="54">
        <v>4940</v>
      </c>
      <c r="O189" s="54">
        <v>17030</v>
      </c>
      <c r="P189" s="54">
        <v>581</v>
      </c>
      <c r="Q189" s="54">
        <f t="shared" si="61"/>
        <v>0</v>
      </c>
      <c r="R189" s="54">
        <v>0</v>
      </c>
      <c r="S189" s="54">
        <v>0</v>
      </c>
      <c r="T189" s="54">
        <f t="shared" si="63"/>
        <v>0</v>
      </c>
      <c r="U189" s="54">
        <f t="shared" si="64"/>
        <v>0</v>
      </c>
      <c r="V189" s="54">
        <v>581</v>
      </c>
      <c r="W189" s="54" t="s">
        <v>538</v>
      </c>
      <c r="X189" s="54" t="s">
        <v>516</v>
      </c>
      <c r="Y189" s="54" t="s">
        <v>475</v>
      </c>
    </row>
    <row r="190" s="38" customFormat="1" ht="57" customHeight="1" spans="1:25">
      <c r="A190" s="54">
        <v>9</v>
      </c>
      <c r="B190" s="54" t="s">
        <v>543</v>
      </c>
      <c r="C190" s="54" t="s">
        <v>544</v>
      </c>
      <c r="D190" s="54" t="s">
        <v>535</v>
      </c>
      <c r="E190" s="54" t="s">
        <v>545</v>
      </c>
      <c r="F190" s="54">
        <v>1</v>
      </c>
      <c r="G190" s="54" t="s">
        <v>51</v>
      </c>
      <c r="H190" s="54" t="s">
        <v>546</v>
      </c>
      <c r="I190" s="54" t="s">
        <v>80</v>
      </c>
      <c r="J190" s="54" t="s">
        <v>52</v>
      </c>
      <c r="K190" s="54" t="s">
        <v>52</v>
      </c>
      <c r="L190" s="54">
        <v>873</v>
      </c>
      <c r="M190" s="54">
        <v>2918</v>
      </c>
      <c r="N190" s="54">
        <v>6335</v>
      </c>
      <c r="O190" s="54">
        <v>21297</v>
      </c>
      <c r="P190" s="54">
        <v>16</v>
      </c>
      <c r="Q190" s="54">
        <f t="shared" si="61"/>
        <v>0</v>
      </c>
      <c r="R190" s="54">
        <v>0</v>
      </c>
      <c r="S190" s="54">
        <v>0</v>
      </c>
      <c r="T190" s="54">
        <f t="shared" si="63"/>
        <v>0</v>
      </c>
      <c r="U190" s="54">
        <f t="shared" si="64"/>
        <v>0</v>
      </c>
      <c r="V190" s="54">
        <v>16</v>
      </c>
      <c r="W190" s="54" t="s">
        <v>516</v>
      </c>
      <c r="X190" s="54" t="s">
        <v>516</v>
      </c>
      <c r="Y190" s="54" t="s">
        <v>547</v>
      </c>
    </row>
    <row r="191" s="38" customFormat="1" ht="76" customHeight="1" spans="1:25">
      <c r="A191" s="54">
        <v>10</v>
      </c>
      <c r="B191" s="54" t="s">
        <v>548</v>
      </c>
      <c r="C191" s="54" t="s">
        <v>549</v>
      </c>
      <c r="D191" s="54" t="s">
        <v>550</v>
      </c>
      <c r="E191" s="54" t="s">
        <v>551</v>
      </c>
      <c r="F191" s="54">
        <v>1</v>
      </c>
      <c r="G191" s="54" t="s">
        <v>51</v>
      </c>
      <c r="H191" s="54" t="s">
        <v>552</v>
      </c>
      <c r="I191" s="54" t="s">
        <v>80</v>
      </c>
      <c r="J191" s="54" t="s">
        <v>52</v>
      </c>
      <c r="K191" s="54" t="s">
        <v>80</v>
      </c>
      <c r="L191" s="54">
        <v>1538</v>
      </c>
      <c r="M191" s="54">
        <v>4614</v>
      </c>
      <c r="N191" s="54">
        <v>10368</v>
      </c>
      <c r="O191" s="54">
        <v>36730</v>
      </c>
      <c r="P191" s="54">
        <v>16</v>
      </c>
      <c r="Q191" s="54">
        <f t="shared" si="61"/>
        <v>0</v>
      </c>
      <c r="R191" s="54">
        <v>0</v>
      </c>
      <c r="S191" s="54">
        <v>0</v>
      </c>
      <c r="T191" s="54">
        <f t="shared" si="63"/>
        <v>0</v>
      </c>
      <c r="U191" s="54">
        <f t="shared" si="64"/>
        <v>0</v>
      </c>
      <c r="V191" s="54">
        <v>16</v>
      </c>
      <c r="W191" s="54" t="s">
        <v>516</v>
      </c>
      <c r="X191" s="54" t="s">
        <v>516</v>
      </c>
      <c r="Y191" s="54" t="s">
        <v>553</v>
      </c>
    </row>
    <row r="192" ht="83" customHeight="1" spans="1:25">
      <c r="A192" s="54" t="s">
        <v>554</v>
      </c>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row>
    <row r="193" s="38" customFormat="1" ht="86" customHeight="1" spans="1:25">
      <c r="A193" s="54" t="s">
        <v>555</v>
      </c>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row>
    <row r="194" s="38" customFormat="1" ht="57" customHeight="1" spans="1:25">
      <c r="A194" s="55" t="s">
        <v>556</v>
      </c>
      <c r="B194" s="54"/>
      <c r="C194" s="54"/>
      <c r="D194" s="54"/>
      <c r="E194" s="54"/>
      <c r="F194" s="54">
        <f>F195+F197+F198+F199</f>
        <v>6</v>
      </c>
      <c r="G194" s="54"/>
      <c r="H194" s="54"/>
      <c r="I194" s="54"/>
      <c r="J194" s="54"/>
      <c r="K194" s="54"/>
      <c r="L194" s="54">
        <f t="shared" ref="L194:P194" si="65">L195+L197+L198+L199</f>
        <v>244</v>
      </c>
      <c r="M194" s="54">
        <f t="shared" si="65"/>
        <v>750</v>
      </c>
      <c r="N194" s="54">
        <f t="shared" si="65"/>
        <v>1679</v>
      </c>
      <c r="O194" s="54">
        <f t="shared" si="65"/>
        <v>5489</v>
      </c>
      <c r="P194" s="54">
        <f>Q194+V194</f>
        <v>398</v>
      </c>
      <c r="Q194" s="54">
        <f>R194+S194+T194+U194</f>
        <v>398</v>
      </c>
      <c r="R194" s="54">
        <f>R195+R197+R198+R199</f>
        <v>398</v>
      </c>
      <c r="S194" s="54">
        <f t="shared" ref="R194:V194" si="66">S195+S197+S198+S199</f>
        <v>0</v>
      </c>
      <c r="T194" s="54">
        <f t="shared" si="66"/>
        <v>0</v>
      </c>
      <c r="U194" s="54">
        <f t="shared" si="66"/>
        <v>0</v>
      </c>
      <c r="V194" s="54">
        <f t="shared" si="66"/>
        <v>0</v>
      </c>
      <c r="W194" s="54"/>
      <c r="X194" s="54"/>
      <c r="Y194" s="54"/>
    </row>
    <row r="195" s="38" customFormat="1" ht="57" customHeight="1" spans="1:25">
      <c r="A195" s="54" t="s">
        <v>557</v>
      </c>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row>
    <row r="196" s="38" customFormat="1" ht="57" customHeight="1" spans="1:25">
      <c r="A196" s="54">
        <v>1</v>
      </c>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row>
    <row r="197" s="40" customFormat="1" ht="57" customHeight="1" spans="1:25">
      <c r="A197" s="54" t="s">
        <v>558</v>
      </c>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row>
    <row r="198" ht="57" customHeight="1" spans="1:25">
      <c r="A198" s="54" t="s">
        <v>559</v>
      </c>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row>
    <row r="199" ht="57" customHeight="1" spans="1:25">
      <c r="A199" s="54" t="s">
        <v>560</v>
      </c>
      <c r="B199" s="54"/>
      <c r="C199" s="54"/>
      <c r="D199" s="54"/>
      <c r="E199" s="54"/>
      <c r="F199" s="54">
        <f>SUM(F200:F205)</f>
        <v>6</v>
      </c>
      <c r="G199" s="54"/>
      <c r="H199" s="54"/>
      <c r="I199" s="54"/>
      <c r="J199" s="54"/>
      <c r="K199" s="54"/>
      <c r="L199" s="54">
        <f>SUM(L200:L205)</f>
        <v>244</v>
      </c>
      <c r="M199" s="54">
        <f t="shared" ref="M199:U199" si="67">SUM(M200:M205)</f>
        <v>750</v>
      </c>
      <c r="N199" s="54">
        <f t="shared" si="67"/>
        <v>1679</v>
      </c>
      <c r="O199" s="54">
        <f t="shared" si="67"/>
        <v>5489</v>
      </c>
      <c r="P199" s="54">
        <f>Q199+V199</f>
        <v>398</v>
      </c>
      <c r="Q199" s="54">
        <f>R199+S199+T199+U199</f>
        <v>398</v>
      </c>
      <c r="R199" s="54">
        <f t="shared" si="67"/>
        <v>398</v>
      </c>
      <c r="S199" s="54">
        <f t="shared" si="67"/>
        <v>0</v>
      </c>
      <c r="T199" s="54">
        <f t="shared" si="67"/>
        <v>0</v>
      </c>
      <c r="U199" s="54">
        <f t="shared" si="67"/>
        <v>0</v>
      </c>
      <c r="V199" s="54">
        <v>0</v>
      </c>
      <c r="W199" s="54"/>
      <c r="X199" s="54"/>
      <c r="Y199" s="54"/>
    </row>
    <row r="200" ht="107" customHeight="1" spans="1:25">
      <c r="A200" s="54">
        <v>1</v>
      </c>
      <c r="B200" s="54" t="s">
        <v>561</v>
      </c>
      <c r="C200" s="54" t="s">
        <v>562</v>
      </c>
      <c r="D200" s="54" t="s">
        <v>64</v>
      </c>
      <c r="E200" s="54" t="s">
        <v>563</v>
      </c>
      <c r="F200" s="54">
        <v>1</v>
      </c>
      <c r="G200" s="54" t="s">
        <v>51</v>
      </c>
      <c r="H200" s="54" t="s">
        <v>362</v>
      </c>
      <c r="I200" s="54" t="s">
        <v>80</v>
      </c>
      <c r="J200" s="54" t="s">
        <v>52</v>
      </c>
      <c r="K200" s="54" t="s">
        <v>80</v>
      </c>
      <c r="L200" s="54">
        <v>92</v>
      </c>
      <c r="M200" s="54">
        <v>300</v>
      </c>
      <c r="N200" s="54">
        <v>248</v>
      </c>
      <c r="O200" s="54">
        <v>881</v>
      </c>
      <c r="P200" s="54">
        <f t="shared" ref="P200:P207" si="68">Q200+V200</f>
        <v>98</v>
      </c>
      <c r="Q200" s="54">
        <f>S200+T200+U200+R200</f>
        <v>98</v>
      </c>
      <c r="R200" s="54">
        <v>98</v>
      </c>
      <c r="S200" s="54"/>
      <c r="T200" s="54">
        <v>0</v>
      </c>
      <c r="U200" s="54">
        <v>0</v>
      </c>
      <c r="V200" s="54">
        <v>0</v>
      </c>
      <c r="W200" s="54" t="s">
        <v>66</v>
      </c>
      <c r="X200" s="54" t="s">
        <v>66</v>
      </c>
      <c r="Y200" s="54" t="s">
        <v>475</v>
      </c>
    </row>
    <row r="201" ht="107" customHeight="1" spans="1:25">
      <c r="A201" s="54">
        <v>2</v>
      </c>
      <c r="B201" s="54" t="s">
        <v>564</v>
      </c>
      <c r="C201" s="54" t="s">
        <v>565</v>
      </c>
      <c r="D201" s="54" t="s">
        <v>64</v>
      </c>
      <c r="E201" s="54" t="s">
        <v>566</v>
      </c>
      <c r="F201" s="54">
        <v>1</v>
      </c>
      <c r="G201" s="54" t="s">
        <v>51</v>
      </c>
      <c r="H201" s="54" t="s">
        <v>567</v>
      </c>
      <c r="I201" s="54" t="s">
        <v>52</v>
      </c>
      <c r="J201" s="54" t="s">
        <v>52</v>
      </c>
      <c r="K201" s="54" t="s">
        <v>52</v>
      </c>
      <c r="L201" s="54">
        <v>15</v>
      </c>
      <c r="M201" s="54">
        <v>45</v>
      </c>
      <c r="N201" s="54">
        <v>176</v>
      </c>
      <c r="O201" s="54">
        <v>571</v>
      </c>
      <c r="P201" s="54">
        <f t="shared" si="68"/>
        <v>20</v>
      </c>
      <c r="Q201" s="54">
        <f>S201+T201+U201+R201</f>
        <v>20</v>
      </c>
      <c r="R201" s="54">
        <v>20</v>
      </c>
      <c r="S201" s="54">
        <v>0</v>
      </c>
      <c r="T201" s="54">
        <v>0</v>
      </c>
      <c r="U201" s="54">
        <v>0</v>
      </c>
      <c r="V201" s="54">
        <v>0</v>
      </c>
      <c r="W201" s="54" t="s">
        <v>66</v>
      </c>
      <c r="X201" s="54" t="s">
        <v>66</v>
      </c>
      <c r="Y201" s="54" t="s">
        <v>475</v>
      </c>
    </row>
    <row r="202" ht="91" customHeight="1" spans="1:25">
      <c r="A202" s="54">
        <v>3</v>
      </c>
      <c r="B202" s="54" t="s">
        <v>568</v>
      </c>
      <c r="C202" s="54" t="s">
        <v>569</v>
      </c>
      <c r="D202" s="54" t="s">
        <v>64</v>
      </c>
      <c r="E202" s="54" t="s">
        <v>570</v>
      </c>
      <c r="F202" s="54">
        <v>1</v>
      </c>
      <c r="G202" s="54" t="s">
        <v>51</v>
      </c>
      <c r="H202" s="54" t="s">
        <v>112</v>
      </c>
      <c r="I202" s="54" t="s">
        <v>52</v>
      </c>
      <c r="J202" s="54" t="s">
        <v>52</v>
      </c>
      <c r="K202" s="54" t="s">
        <v>80</v>
      </c>
      <c r="L202" s="54">
        <v>30</v>
      </c>
      <c r="M202" s="54">
        <v>87</v>
      </c>
      <c r="N202" s="54">
        <v>178</v>
      </c>
      <c r="O202" s="54">
        <v>542</v>
      </c>
      <c r="P202" s="54">
        <f t="shared" si="68"/>
        <v>100</v>
      </c>
      <c r="Q202" s="54">
        <f>S202+T202+U202+R202</f>
        <v>100</v>
      </c>
      <c r="R202" s="54">
        <v>100</v>
      </c>
      <c r="S202" s="54">
        <v>0</v>
      </c>
      <c r="T202" s="54">
        <v>0</v>
      </c>
      <c r="U202" s="54">
        <v>0</v>
      </c>
      <c r="V202" s="54">
        <v>0</v>
      </c>
      <c r="W202" s="54" t="s">
        <v>66</v>
      </c>
      <c r="X202" s="54" t="s">
        <v>66</v>
      </c>
      <c r="Y202" s="54" t="s">
        <v>475</v>
      </c>
    </row>
    <row r="203" ht="100" customHeight="1" spans="1:25">
      <c r="A203" s="54">
        <v>4</v>
      </c>
      <c r="B203" s="54" t="s">
        <v>571</v>
      </c>
      <c r="C203" s="54" t="s">
        <v>572</v>
      </c>
      <c r="D203" s="54" t="s">
        <v>64</v>
      </c>
      <c r="E203" s="54" t="s">
        <v>573</v>
      </c>
      <c r="F203" s="54">
        <v>1</v>
      </c>
      <c r="G203" s="54" t="s">
        <v>51</v>
      </c>
      <c r="H203" s="54" t="s">
        <v>277</v>
      </c>
      <c r="I203" s="54" t="s">
        <v>52</v>
      </c>
      <c r="J203" s="54" t="s">
        <v>52</v>
      </c>
      <c r="K203" s="54" t="s">
        <v>80</v>
      </c>
      <c r="L203" s="54">
        <v>47</v>
      </c>
      <c r="M203" s="54">
        <v>133</v>
      </c>
      <c r="N203" s="54">
        <v>586</v>
      </c>
      <c r="O203" s="54">
        <v>1819</v>
      </c>
      <c r="P203" s="54">
        <f t="shared" si="68"/>
        <v>20</v>
      </c>
      <c r="Q203" s="54">
        <f>S203+T203+U203+R203</f>
        <v>20</v>
      </c>
      <c r="R203" s="54">
        <v>20</v>
      </c>
      <c r="S203" s="54">
        <v>0</v>
      </c>
      <c r="T203" s="54">
        <v>0</v>
      </c>
      <c r="U203" s="54">
        <v>0</v>
      </c>
      <c r="V203" s="54">
        <v>0</v>
      </c>
      <c r="W203" s="54" t="s">
        <v>66</v>
      </c>
      <c r="X203" s="54" t="s">
        <v>66</v>
      </c>
      <c r="Y203" s="54" t="s">
        <v>475</v>
      </c>
    </row>
    <row r="204" ht="96" customHeight="1" spans="1:25">
      <c r="A204" s="54">
        <v>5</v>
      </c>
      <c r="B204" s="54" t="s">
        <v>574</v>
      </c>
      <c r="C204" s="54" t="s">
        <v>575</v>
      </c>
      <c r="D204" s="54" t="s">
        <v>64</v>
      </c>
      <c r="E204" s="54" t="s">
        <v>576</v>
      </c>
      <c r="F204" s="54">
        <v>1</v>
      </c>
      <c r="G204" s="54" t="s">
        <v>51</v>
      </c>
      <c r="H204" s="54" t="s">
        <v>577</v>
      </c>
      <c r="I204" s="54" t="s">
        <v>52</v>
      </c>
      <c r="J204" s="54" t="s">
        <v>52</v>
      </c>
      <c r="K204" s="54" t="s">
        <v>52</v>
      </c>
      <c r="L204" s="54">
        <v>10</v>
      </c>
      <c r="M204" s="54">
        <v>32</v>
      </c>
      <c r="N204" s="54">
        <v>107</v>
      </c>
      <c r="O204" s="54">
        <v>359</v>
      </c>
      <c r="P204" s="54">
        <f t="shared" si="68"/>
        <v>60</v>
      </c>
      <c r="Q204" s="54">
        <f>R204+T204+U204+S204</f>
        <v>60</v>
      </c>
      <c r="R204" s="54">
        <v>60</v>
      </c>
      <c r="S204" s="82">
        <v>0</v>
      </c>
      <c r="T204" s="54">
        <v>0</v>
      </c>
      <c r="U204" s="54">
        <v>0</v>
      </c>
      <c r="V204" s="54">
        <v>0</v>
      </c>
      <c r="W204" s="54" t="s">
        <v>66</v>
      </c>
      <c r="X204" s="54" t="s">
        <v>66</v>
      </c>
      <c r="Y204" s="54" t="s">
        <v>475</v>
      </c>
    </row>
    <row r="205" ht="103" customHeight="1" spans="1:25">
      <c r="A205" s="54">
        <v>6</v>
      </c>
      <c r="B205" s="54" t="s">
        <v>578</v>
      </c>
      <c r="C205" s="54" t="s">
        <v>579</v>
      </c>
      <c r="D205" s="54" t="s">
        <v>64</v>
      </c>
      <c r="E205" s="54" t="s">
        <v>580</v>
      </c>
      <c r="F205" s="54">
        <v>1</v>
      </c>
      <c r="G205" s="54" t="s">
        <v>51</v>
      </c>
      <c r="H205" s="54" t="s">
        <v>343</v>
      </c>
      <c r="I205" s="54" t="s">
        <v>52</v>
      </c>
      <c r="J205" s="54" t="s">
        <v>52</v>
      </c>
      <c r="K205" s="54" t="s">
        <v>80</v>
      </c>
      <c r="L205" s="54">
        <v>50</v>
      </c>
      <c r="M205" s="54">
        <v>153</v>
      </c>
      <c r="N205" s="54">
        <v>384</v>
      </c>
      <c r="O205" s="54">
        <v>1317</v>
      </c>
      <c r="P205" s="54">
        <f t="shared" si="68"/>
        <v>100</v>
      </c>
      <c r="Q205" s="54">
        <f>R205+T205+U205+S205</f>
        <v>100</v>
      </c>
      <c r="R205" s="54">
        <v>100</v>
      </c>
      <c r="S205" s="82">
        <v>0</v>
      </c>
      <c r="T205" s="54">
        <v>0</v>
      </c>
      <c r="U205" s="54">
        <v>0</v>
      </c>
      <c r="V205" s="54">
        <v>0</v>
      </c>
      <c r="W205" s="54" t="s">
        <v>66</v>
      </c>
      <c r="X205" s="54" t="s">
        <v>66</v>
      </c>
      <c r="Y205" s="54" t="s">
        <v>475</v>
      </c>
    </row>
    <row r="206" s="38" customFormat="1" ht="48" customHeight="1" spans="1:25">
      <c r="A206" s="55" t="s">
        <v>581</v>
      </c>
      <c r="B206" s="54"/>
      <c r="C206" s="54"/>
      <c r="D206" s="54"/>
      <c r="E206" s="54"/>
      <c r="F206" s="54">
        <f>F207+F208</f>
        <v>0</v>
      </c>
      <c r="G206" s="54"/>
      <c r="H206" s="54"/>
      <c r="I206" s="54"/>
      <c r="J206" s="54"/>
      <c r="K206" s="54"/>
      <c r="L206" s="54">
        <f t="shared" ref="L206:P206" si="69">L207+L208</f>
        <v>0</v>
      </c>
      <c r="M206" s="54">
        <f t="shared" si="69"/>
        <v>0</v>
      </c>
      <c r="N206" s="54">
        <f t="shared" si="69"/>
        <v>0</v>
      </c>
      <c r="O206" s="54">
        <f t="shared" si="69"/>
        <v>0</v>
      </c>
      <c r="P206" s="54">
        <f t="shared" si="68"/>
        <v>0</v>
      </c>
      <c r="Q206" s="54">
        <f t="shared" ref="Q206:Q210" si="70">R206+S206+T206+U206</f>
        <v>0</v>
      </c>
      <c r="R206" s="54">
        <f t="shared" ref="R206:V206" si="71">R207+R208</f>
        <v>0</v>
      </c>
      <c r="S206" s="54">
        <f t="shared" si="71"/>
        <v>0</v>
      </c>
      <c r="T206" s="54">
        <f t="shared" si="71"/>
        <v>0</v>
      </c>
      <c r="U206" s="54">
        <f t="shared" si="71"/>
        <v>0</v>
      </c>
      <c r="V206" s="54">
        <f t="shared" si="71"/>
        <v>0</v>
      </c>
      <c r="W206" s="54"/>
      <c r="X206" s="54"/>
      <c r="Y206" s="54"/>
    </row>
    <row r="207" s="38" customFormat="1" ht="48" customHeight="1" spans="1:25">
      <c r="A207" s="54" t="s">
        <v>582</v>
      </c>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row>
    <row r="208" s="38" customFormat="1" ht="58" customHeight="1" spans="1:25">
      <c r="A208" s="54" t="s">
        <v>583</v>
      </c>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row>
    <row r="209" s="38" customFormat="1" ht="48" customHeight="1" spans="1:25">
      <c r="A209" s="55" t="s">
        <v>584</v>
      </c>
      <c r="B209" s="54"/>
      <c r="C209" s="54"/>
      <c r="D209" s="54"/>
      <c r="E209" s="54"/>
      <c r="F209" s="54">
        <f>F210</f>
        <v>0</v>
      </c>
      <c r="G209" s="54"/>
      <c r="H209" s="54"/>
      <c r="I209" s="54"/>
      <c r="J209" s="54"/>
      <c r="K209" s="54"/>
      <c r="L209" s="54">
        <f t="shared" ref="L209:P209" si="72">L210</f>
        <v>0</v>
      </c>
      <c r="M209" s="54">
        <f t="shared" si="72"/>
        <v>0</v>
      </c>
      <c r="N209" s="54">
        <f t="shared" si="72"/>
        <v>0</v>
      </c>
      <c r="O209" s="54">
        <f t="shared" si="72"/>
        <v>0</v>
      </c>
      <c r="P209" s="54">
        <f>Q209+V209</f>
        <v>0</v>
      </c>
      <c r="Q209" s="54">
        <f t="shared" si="70"/>
        <v>0</v>
      </c>
      <c r="R209" s="54">
        <f t="shared" ref="R209:V209" si="73">R210</f>
        <v>0</v>
      </c>
      <c r="S209" s="54">
        <f t="shared" si="73"/>
        <v>0</v>
      </c>
      <c r="T209" s="54">
        <f t="shared" si="73"/>
        <v>0</v>
      </c>
      <c r="U209" s="54">
        <f t="shared" si="73"/>
        <v>0</v>
      </c>
      <c r="V209" s="54">
        <f t="shared" si="73"/>
        <v>0</v>
      </c>
      <c r="W209" s="54"/>
      <c r="X209" s="54"/>
      <c r="Y209" s="54"/>
    </row>
    <row r="210" s="38" customFormat="1" ht="48" customHeight="1" spans="1:25">
      <c r="A210" s="55" t="s">
        <v>585</v>
      </c>
      <c r="B210" s="54"/>
      <c r="C210" s="54"/>
      <c r="D210" s="54"/>
      <c r="E210" s="54"/>
      <c r="F210" s="54">
        <f>F211+F212</f>
        <v>0</v>
      </c>
      <c r="G210" s="54"/>
      <c r="H210" s="54"/>
      <c r="I210" s="54"/>
      <c r="J210" s="54"/>
      <c r="K210" s="54"/>
      <c r="L210" s="54">
        <f t="shared" ref="L210:P210" si="74">L211+L212</f>
        <v>0</v>
      </c>
      <c r="M210" s="54">
        <f t="shared" si="74"/>
        <v>0</v>
      </c>
      <c r="N210" s="54">
        <f t="shared" si="74"/>
        <v>0</v>
      </c>
      <c r="O210" s="54">
        <f t="shared" si="74"/>
        <v>0</v>
      </c>
      <c r="P210" s="54">
        <f t="shared" ref="P210:P216" si="75">Q210+V210</f>
        <v>0</v>
      </c>
      <c r="Q210" s="54">
        <f t="shared" si="70"/>
        <v>0</v>
      </c>
      <c r="R210" s="54">
        <f t="shared" ref="R210:V210" si="76">R211+R212</f>
        <v>0</v>
      </c>
      <c r="S210" s="54">
        <f t="shared" si="76"/>
        <v>0</v>
      </c>
      <c r="T210" s="54">
        <f t="shared" si="76"/>
        <v>0</v>
      </c>
      <c r="U210" s="54">
        <f t="shared" si="76"/>
        <v>0</v>
      </c>
      <c r="V210" s="54">
        <f t="shared" si="76"/>
        <v>0</v>
      </c>
      <c r="W210" s="54"/>
      <c r="X210" s="54"/>
      <c r="Y210" s="54"/>
    </row>
    <row r="211" s="38" customFormat="1" ht="48" customHeight="1" spans="1:25">
      <c r="A211" s="54" t="s">
        <v>586</v>
      </c>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row>
    <row r="212" ht="60" customHeight="1" spans="1:25">
      <c r="A212" s="54" t="s">
        <v>587</v>
      </c>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row>
    <row r="213" s="38" customFormat="1" ht="57" customHeight="1" spans="1:25">
      <c r="A213" s="55" t="s">
        <v>588</v>
      </c>
      <c r="B213" s="54"/>
      <c r="C213" s="54"/>
      <c r="D213" s="54"/>
      <c r="E213" s="54"/>
      <c r="F213" s="54">
        <f>F214+F217</f>
        <v>2</v>
      </c>
      <c r="G213" s="54"/>
      <c r="H213" s="54"/>
      <c r="I213" s="54"/>
      <c r="J213" s="54"/>
      <c r="K213" s="54"/>
      <c r="L213" s="54">
        <f t="shared" ref="L213:P213" si="77">L214+L217</f>
        <v>567</v>
      </c>
      <c r="M213" s="54">
        <f t="shared" si="77"/>
        <v>631</v>
      </c>
      <c r="N213" s="54">
        <f t="shared" si="77"/>
        <v>567</v>
      </c>
      <c r="O213" s="54">
        <f t="shared" si="77"/>
        <v>631</v>
      </c>
      <c r="P213" s="54">
        <f t="shared" si="75"/>
        <v>199.9</v>
      </c>
      <c r="Q213" s="54">
        <f>R213+S213+T213+U213</f>
        <v>192.3</v>
      </c>
      <c r="R213" s="54">
        <f>R214+R217</f>
        <v>192.3</v>
      </c>
      <c r="S213" s="54">
        <f t="shared" ref="R213:V213" si="78">S214+S217</f>
        <v>0</v>
      </c>
      <c r="T213" s="54">
        <f t="shared" si="78"/>
        <v>0</v>
      </c>
      <c r="U213" s="54">
        <f t="shared" si="78"/>
        <v>0</v>
      </c>
      <c r="V213" s="54">
        <f t="shared" si="78"/>
        <v>7.6</v>
      </c>
      <c r="W213" s="54"/>
      <c r="X213" s="54"/>
      <c r="Y213" s="54"/>
    </row>
    <row r="214" s="38" customFormat="1" ht="57" customHeight="1" spans="1:25">
      <c r="A214" s="55" t="s">
        <v>589</v>
      </c>
      <c r="B214" s="54"/>
      <c r="C214" s="54"/>
      <c r="D214" s="54"/>
      <c r="E214" s="54"/>
      <c r="F214" s="54">
        <f>F215</f>
        <v>1</v>
      </c>
      <c r="G214" s="54"/>
      <c r="H214" s="54"/>
      <c r="I214" s="54"/>
      <c r="J214" s="54"/>
      <c r="K214" s="54"/>
      <c r="L214" s="54">
        <f t="shared" ref="L214:P214" si="79">L215</f>
        <v>4</v>
      </c>
      <c r="M214" s="54">
        <f t="shared" si="79"/>
        <v>13</v>
      </c>
      <c r="N214" s="54">
        <f t="shared" si="79"/>
        <v>4</v>
      </c>
      <c r="O214" s="54">
        <f t="shared" si="79"/>
        <v>13</v>
      </c>
      <c r="P214" s="54">
        <f t="shared" si="75"/>
        <v>7.6</v>
      </c>
      <c r="Q214" s="54">
        <f t="shared" ref="Q213:Q219" si="80">R214+S214+T214+U214</f>
        <v>0</v>
      </c>
      <c r="R214" s="54">
        <f t="shared" ref="R214:V214" si="81">R215</f>
        <v>0</v>
      </c>
      <c r="S214" s="54">
        <f t="shared" si="81"/>
        <v>0</v>
      </c>
      <c r="T214" s="54">
        <f t="shared" si="81"/>
        <v>0</v>
      </c>
      <c r="U214" s="54">
        <f t="shared" si="81"/>
        <v>0</v>
      </c>
      <c r="V214" s="54">
        <f t="shared" si="81"/>
        <v>7.6</v>
      </c>
      <c r="W214" s="54"/>
      <c r="X214" s="54"/>
      <c r="Y214" s="54"/>
    </row>
    <row r="215" s="38" customFormat="1" ht="79" customHeight="1" spans="1:25">
      <c r="A215" s="54" t="s">
        <v>590</v>
      </c>
      <c r="B215" s="54"/>
      <c r="C215" s="54"/>
      <c r="D215" s="54"/>
      <c r="E215" s="54"/>
      <c r="F215" s="54">
        <f>SUM(F216:F216)</f>
        <v>1</v>
      </c>
      <c r="G215" s="54"/>
      <c r="H215" s="54"/>
      <c r="I215" s="54"/>
      <c r="J215" s="54"/>
      <c r="K215" s="54"/>
      <c r="L215" s="54">
        <f>SUM(L216:L216)</f>
        <v>4</v>
      </c>
      <c r="M215" s="54">
        <f>SUM(M216:M216)</f>
        <v>13</v>
      </c>
      <c r="N215" s="54">
        <f>SUM(N216:N216)</f>
        <v>4</v>
      </c>
      <c r="O215" s="54">
        <f>SUM(O216:O216)</f>
        <v>13</v>
      </c>
      <c r="P215" s="54">
        <f t="shared" si="75"/>
        <v>7.6</v>
      </c>
      <c r="Q215" s="54">
        <f t="shared" si="80"/>
        <v>0</v>
      </c>
      <c r="R215" s="54">
        <f>SUM(R216:R216)</f>
        <v>0</v>
      </c>
      <c r="S215" s="54">
        <f>SUM(S216:S216)</f>
        <v>0</v>
      </c>
      <c r="T215" s="54">
        <f>SUM(T216:T216)</f>
        <v>0</v>
      </c>
      <c r="U215" s="54">
        <f>SUM(U216:U216)</f>
        <v>0</v>
      </c>
      <c r="V215" s="54">
        <f>SUM(V216:V216)</f>
        <v>7.6</v>
      </c>
      <c r="W215" s="54"/>
      <c r="X215" s="54"/>
      <c r="Y215" s="54"/>
    </row>
    <row r="216" s="38" customFormat="1" ht="60" customHeight="1" spans="1:25">
      <c r="A216" s="54">
        <v>1</v>
      </c>
      <c r="B216" s="54" t="s">
        <v>591</v>
      </c>
      <c r="C216" s="54" t="s">
        <v>592</v>
      </c>
      <c r="D216" s="54" t="s">
        <v>593</v>
      </c>
      <c r="E216" s="54" t="s">
        <v>594</v>
      </c>
      <c r="F216" s="54">
        <v>1</v>
      </c>
      <c r="G216" s="54" t="s">
        <v>595</v>
      </c>
      <c r="H216" s="54" t="s">
        <v>596</v>
      </c>
      <c r="I216" s="54" t="s">
        <v>52</v>
      </c>
      <c r="J216" s="54" t="s">
        <v>52</v>
      </c>
      <c r="K216" s="54" t="s">
        <v>52</v>
      </c>
      <c r="L216" s="54">
        <v>4</v>
      </c>
      <c r="M216" s="54">
        <v>13</v>
      </c>
      <c r="N216" s="54">
        <v>4</v>
      </c>
      <c r="O216" s="54">
        <v>13</v>
      </c>
      <c r="P216" s="54">
        <v>7.6</v>
      </c>
      <c r="Q216" s="54">
        <f t="shared" si="80"/>
        <v>0</v>
      </c>
      <c r="R216" s="54">
        <v>0</v>
      </c>
      <c r="S216" s="54">
        <v>0</v>
      </c>
      <c r="T216" s="54">
        <v>0</v>
      </c>
      <c r="U216" s="54">
        <v>0</v>
      </c>
      <c r="V216" s="54">
        <v>7.6</v>
      </c>
      <c r="W216" s="54" t="s">
        <v>597</v>
      </c>
      <c r="X216" s="54" t="s">
        <v>597</v>
      </c>
      <c r="Y216" s="54" t="s">
        <v>67</v>
      </c>
    </row>
    <row r="217" s="38" customFormat="1" ht="57" customHeight="1" spans="1:25">
      <c r="A217" s="55" t="s">
        <v>598</v>
      </c>
      <c r="B217" s="54"/>
      <c r="C217" s="54"/>
      <c r="D217" s="54"/>
      <c r="E217" s="54"/>
      <c r="F217" s="54">
        <f>F218+F220</f>
        <v>1</v>
      </c>
      <c r="G217" s="54"/>
      <c r="H217" s="54"/>
      <c r="I217" s="54"/>
      <c r="J217" s="54"/>
      <c r="K217" s="54"/>
      <c r="L217" s="54">
        <f t="shared" ref="L217:P217" si="82">L218+L220</f>
        <v>563</v>
      </c>
      <c r="M217" s="54">
        <f t="shared" si="82"/>
        <v>618</v>
      </c>
      <c r="N217" s="54">
        <f t="shared" si="82"/>
        <v>563</v>
      </c>
      <c r="O217" s="54">
        <f t="shared" si="82"/>
        <v>618</v>
      </c>
      <c r="P217" s="54">
        <f t="shared" ref="P217:P219" si="83">Q217+V217</f>
        <v>192.3</v>
      </c>
      <c r="Q217" s="54">
        <f t="shared" si="80"/>
        <v>192.3</v>
      </c>
      <c r="R217" s="54">
        <f>R218+R220</f>
        <v>192.3</v>
      </c>
      <c r="S217" s="54">
        <f t="shared" ref="R217:V217" si="84">S218+S220</f>
        <v>0</v>
      </c>
      <c r="T217" s="54">
        <f t="shared" si="84"/>
        <v>0</v>
      </c>
      <c r="U217" s="54">
        <f t="shared" si="84"/>
        <v>0</v>
      </c>
      <c r="V217" s="54">
        <f t="shared" si="84"/>
        <v>0</v>
      </c>
      <c r="W217" s="54"/>
      <c r="X217" s="54"/>
      <c r="Y217" s="54"/>
    </row>
    <row r="218" ht="57" customHeight="1" spans="1:25">
      <c r="A218" s="54" t="s">
        <v>599</v>
      </c>
      <c r="B218" s="54"/>
      <c r="C218" s="54"/>
      <c r="D218" s="54"/>
      <c r="E218" s="54"/>
      <c r="F218" s="54">
        <f>F219</f>
        <v>1</v>
      </c>
      <c r="G218" s="54"/>
      <c r="H218" s="54"/>
      <c r="I218" s="54"/>
      <c r="J218" s="54"/>
      <c r="K218" s="54"/>
      <c r="L218" s="54">
        <f t="shared" ref="L218:O218" si="85">L219</f>
        <v>563</v>
      </c>
      <c r="M218" s="54">
        <f t="shared" si="85"/>
        <v>618</v>
      </c>
      <c r="N218" s="54">
        <f t="shared" si="85"/>
        <v>563</v>
      </c>
      <c r="O218" s="54">
        <f t="shared" si="85"/>
        <v>618</v>
      </c>
      <c r="P218" s="54">
        <f t="shared" si="83"/>
        <v>192.3</v>
      </c>
      <c r="Q218" s="54">
        <f t="shared" si="80"/>
        <v>192.3</v>
      </c>
      <c r="R218" s="54">
        <f t="shared" ref="R218:V218" si="86">R219+R221</f>
        <v>192.3</v>
      </c>
      <c r="S218" s="54">
        <f t="shared" si="86"/>
        <v>0</v>
      </c>
      <c r="T218" s="54">
        <f t="shared" si="86"/>
        <v>0</v>
      </c>
      <c r="U218" s="54">
        <f t="shared" si="86"/>
        <v>0</v>
      </c>
      <c r="V218" s="54">
        <f t="shared" si="86"/>
        <v>0</v>
      </c>
      <c r="W218" s="54"/>
      <c r="X218" s="54"/>
      <c r="Y218" s="54"/>
    </row>
    <row r="219" ht="94" customHeight="1" spans="1:25">
      <c r="A219" s="54">
        <v>1</v>
      </c>
      <c r="B219" s="71" t="s">
        <v>600</v>
      </c>
      <c r="C219" s="71" t="s">
        <v>601</v>
      </c>
      <c r="D219" s="54" t="s">
        <v>602</v>
      </c>
      <c r="E219" s="54" t="s">
        <v>603</v>
      </c>
      <c r="F219" s="54">
        <v>1</v>
      </c>
      <c r="G219" s="54" t="s">
        <v>595</v>
      </c>
      <c r="H219" s="54">
        <v>90</v>
      </c>
      <c r="I219" s="54" t="s">
        <v>52</v>
      </c>
      <c r="J219" s="54" t="s">
        <v>52</v>
      </c>
      <c r="K219" s="54" t="s">
        <v>52</v>
      </c>
      <c r="L219" s="54">
        <v>563</v>
      </c>
      <c r="M219" s="54">
        <v>618</v>
      </c>
      <c r="N219" s="54">
        <v>563</v>
      </c>
      <c r="O219" s="54">
        <v>618</v>
      </c>
      <c r="P219" s="54">
        <f t="shared" si="83"/>
        <v>192.3</v>
      </c>
      <c r="Q219" s="54">
        <f t="shared" si="80"/>
        <v>192.3</v>
      </c>
      <c r="R219" s="54">
        <v>192.3</v>
      </c>
      <c r="S219" s="54">
        <f t="shared" ref="S219:V219" si="87">S220+S222</f>
        <v>0</v>
      </c>
      <c r="T219" s="54">
        <f t="shared" si="87"/>
        <v>0</v>
      </c>
      <c r="U219" s="54">
        <f t="shared" si="87"/>
        <v>0</v>
      </c>
      <c r="V219" s="54">
        <f t="shared" si="87"/>
        <v>0</v>
      </c>
      <c r="W219" s="54" t="s">
        <v>66</v>
      </c>
      <c r="X219" s="54" t="s">
        <v>66</v>
      </c>
      <c r="Y219" s="54" t="s">
        <v>604</v>
      </c>
    </row>
    <row r="220" ht="48" customHeight="1" spans="1:25">
      <c r="A220" s="54" t="s">
        <v>605</v>
      </c>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row>
    <row r="221" s="36" customFormat="1" ht="48" customHeight="1" spans="1:25">
      <c r="A221" s="80" t="s">
        <v>606</v>
      </c>
      <c r="B221" s="80"/>
      <c r="C221" s="81"/>
      <c r="D221" s="80"/>
      <c r="E221" s="81"/>
      <c r="F221" s="80">
        <f>F222</f>
        <v>0</v>
      </c>
      <c r="G221" s="81"/>
      <c r="H221" s="81"/>
      <c r="I221" s="81"/>
      <c r="J221" s="80"/>
      <c r="K221" s="81"/>
      <c r="L221" s="80">
        <f t="shared" ref="L221:P221" si="88">L222</f>
        <v>0</v>
      </c>
      <c r="M221" s="80">
        <f t="shared" si="88"/>
        <v>0</v>
      </c>
      <c r="N221" s="80">
        <f t="shared" si="88"/>
        <v>0</v>
      </c>
      <c r="O221" s="80">
        <f t="shared" si="88"/>
        <v>0</v>
      </c>
      <c r="P221" s="80">
        <f>Q221+V221</f>
        <v>0</v>
      </c>
      <c r="Q221" s="54">
        <f>R221+S221+T221+U221</f>
        <v>0</v>
      </c>
      <c r="R221" s="80">
        <f t="shared" ref="R221:V221" si="89">R222</f>
        <v>0</v>
      </c>
      <c r="S221" s="80">
        <f t="shared" si="89"/>
        <v>0</v>
      </c>
      <c r="T221" s="80">
        <f t="shared" si="89"/>
        <v>0</v>
      </c>
      <c r="U221" s="80">
        <f t="shared" si="89"/>
        <v>0</v>
      </c>
      <c r="V221" s="80">
        <f t="shared" si="89"/>
        <v>0</v>
      </c>
      <c r="W221" s="58"/>
      <c r="X221" s="58"/>
      <c r="Y221" s="82"/>
    </row>
    <row r="222" s="41" customFormat="1" ht="48" customHeight="1" spans="1:25">
      <c r="A222" s="80" t="s">
        <v>607</v>
      </c>
      <c r="B222" s="58"/>
      <c r="C222" s="82"/>
      <c r="D222" s="58"/>
      <c r="E222" s="82"/>
      <c r="F222" s="58"/>
      <c r="G222" s="82"/>
      <c r="H222" s="82"/>
      <c r="I222" s="82"/>
      <c r="J222" s="58"/>
      <c r="K222" s="82"/>
      <c r="L222" s="88"/>
      <c r="M222" s="88"/>
      <c r="N222" s="88"/>
      <c r="O222" s="88"/>
      <c r="P222" s="82"/>
      <c r="Q222" s="82"/>
      <c r="R222" s="92"/>
      <c r="S222" s="82"/>
      <c r="T222" s="82"/>
      <c r="U222" s="82"/>
      <c r="V222" s="93"/>
      <c r="W222" s="58"/>
      <c r="X222" s="58"/>
      <c r="Y222" s="82"/>
    </row>
    <row r="223" s="36" customFormat="1" ht="48" customHeight="1" spans="1:25">
      <c r="A223" s="80" t="s">
        <v>608</v>
      </c>
      <c r="B223" s="80"/>
      <c r="C223" s="81"/>
      <c r="D223" s="80"/>
      <c r="E223" s="81"/>
      <c r="F223" s="80"/>
      <c r="G223" s="80"/>
      <c r="H223" s="80"/>
      <c r="I223" s="80"/>
      <c r="J223" s="80"/>
      <c r="K223" s="80"/>
      <c r="L223" s="80"/>
      <c r="M223" s="80"/>
      <c r="N223" s="80"/>
      <c r="O223" s="80"/>
      <c r="P223" s="80"/>
      <c r="Q223" s="80"/>
      <c r="R223" s="94"/>
      <c r="S223" s="80"/>
      <c r="T223" s="80"/>
      <c r="U223" s="80"/>
      <c r="V223" s="95"/>
      <c r="W223" s="80"/>
      <c r="X223" s="80"/>
      <c r="Y223" s="81"/>
    </row>
    <row r="224" s="36" customFormat="1" ht="48" customHeight="1" spans="1:25">
      <c r="A224" s="80" t="s">
        <v>609</v>
      </c>
      <c r="B224" s="80"/>
      <c r="C224" s="81"/>
      <c r="D224" s="80"/>
      <c r="E224" s="81"/>
      <c r="F224" s="80">
        <f>F225</f>
        <v>2</v>
      </c>
      <c r="G224" s="81"/>
      <c r="H224" s="81"/>
      <c r="I224" s="81"/>
      <c r="J224" s="80"/>
      <c r="K224" s="81"/>
      <c r="L224" s="80">
        <f t="shared" ref="L224:P224" si="90">L225</f>
        <v>1694</v>
      </c>
      <c r="M224" s="80">
        <f t="shared" si="90"/>
        <v>5623</v>
      </c>
      <c r="N224" s="80">
        <f t="shared" si="90"/>
        <v>6102</v>
      </c>
      <c r="O224" s="80">
        <f t="shared" si="90"/>
        <v>20797</v>
      </c>
      <c r="P224" s="80">
        <f>Q224+V224</f>
        <v>152</v>
      </c>
      <c r="Q224" s="54">
        <f>R224+S224+T224+U224</f>
        <v>100</v>
      </c>
      <c r="R224" s="80">
        <f t="shared" ref="R224:V224" si="91">R225</f>
        <v>100</v>
      </c>
      <c r="S224" s="80">
        <f t="shared" si="91"/>
        <v>0</v>
      </c>
      <c r="T224" s="80">
        <f t="shared" si="91"/>
        <v>0</v>
      </c>
      <c r="U224" s="80">
        <f t="shared" si="91"/>
        <v>0</v>
      </c>
      <c r="V224" s="95">
        <f t="shared" si="91"/>
        <v>52</v>
      </c>
      <c r="W224" s="80"/>
      <c r="X224" s="80"/>
      <c r="Y224" s="81"/>
    </row>
    <row r="225" ht="31" customHeight="1" spans="1:25">
      <c r="A225" s="63" t="s">
        <v>610</v>
      </c>
      <c r="B225" s="83"/>
      <c r="C225" s="84"/>
      <c r="D225" s="83"/>
      <c r="E225" s="84"/>
      <c r="F225" s="63">
        <f>SUM(F226:F227)</f>
        <v>2</v>
      </c>
      <c r="G225" s="84"/>
      <c r="H225" s="84"/>
      <c r="I225" s="89"/>
      <c r="J225" s="90"/>
      <c r="K225" s="89"/>
      <c r="L225" s="63">
        <f>SUM(L226:L227)</f>
        <v>1694</v>
      </c>
      <c r="M225" s="63">
        <f t="shared" ref="L225:V225" si="92">SUM(M226:M227)</f>
        <v>5623</v>
      </c>
      <c r="N225" s="63">
        <f t="shared" si="92"/>
        <v>6102</v>
      </c>
      <c r="O225" s="63">
        <f t="shared" si="92"/>
        <v>20797</v>
      </c>
      <c r="P225" s="63">
        <f t="shared" si="92"/>
        <v>152</v>
      </c>
      <c r="Q225" s="63">
        <f t="shared" si="92"/>
        <v>100</v>
      </c>
      <c r="R225" s="63">
        <f t="shared" si="92"/>
        <v>100</v>
      </c>
      <c r="S225" s="63">
        <f t="shared" si="92"/>
        <v>0</v>
      </c>
      <c r="T225" s="63">
        <f t="shared" si="92"/>
        <v>0</v>
      </c>
      <c r="U225" s="63">
        <f t="shared" si="92"/>
        <v>0</v>
      </c>
      <c r="V225" s="96">
        <f t="shared" si="92"/>
        <v>52</v>
      </c>
      <c r="W225" s="53"/>
      <c r="X225" s="53"/>
      <c r="Y225" s="70"/>
    </row>
    <row r="226" s="42" customFormat="1" ht="200" customHeight="1" spans="1:25">
      <c r="A226" s="58">
        <v>1</v>
      </c>
      <c r="B226" s="54" t="s">
        <v>611</v>
      </c>
      <c r="C226" s="54" t="s">
        <v>612</v>
      </c>
      <c r="D226" s="58" t="s">
        <v>613</v>
      </c>
      <c r="E226" s="54" t="s">
        <v>614</v>
      </c>
      <c r="F226" s="58">
        <v>1</v>
      </c>
      <c r="G226" s="54" t="s">
        <v>51</v>
      </c>
      <c r="H226" s="54" t="s">
        <v>615</v>
      </c>
      <c r="I226" s="82" t="s">
        <v>80</v>
      </c>
      <c r="J226" s="58" t="s">
        <v>52</v>
      </c>
      <c r="K226" s="82" t="s">
        <v>80</v>
      </c>
      <c r="L226" s="58">
        <v>1678</v>
      </c>
      <c r="M226" s="58">
        <v>5571</v>
      </c>
      <c r="N226" s="58">
        <v>5974</v>
      </c>
      <c r="O226" s="58">
        <v>20324</v>
      </c>
      <c r="P226" s="58">
        <f>Q226+V226</f>
        <v>52</v>
      </c>
      <c r="Q226" s="54">
        <f>R226+S226+T226+U226</f>
        <v>0</v>
      </c>
      <c r="R226" s="58">
        <v>0</v>
      </c>
      <c r="S226" s="82">
        <v>0</v>
      </c>
      <c r="T226" s="58">
        <v>0</v>
      </c>
      <c r="U226" s="58">
        <v>0</v>
      </c>
      <c r="V226" s="93">
        <v>52</v>
      </c>
      <c r="W226" s="58" t="s">
        <v>516</v>
      </c>
      <c r="X226" s="58" t="s">
        <v>516</v>
      </c>
      <c r="Y226" s="58" t="s">
        <v>475</v>
      </c>
    </row>
    <row r="227" s="37" customFormat="1" ht="125" customHeight="1" spans="1:25">
      <c r="A227" s="58">
        <v>2</v>
      </c>
      <c r="B227" s="54" t="s">
        <v>616</v>
      </c>
      <c r="C227" s="54" t="s">
        <v>617</v>
      </c>
      <c r="D227" s="54" t="s">
        <v>501</v>
      </c>
      <c r="E227" s="54" t="s">
        <v>618</v>
      </c>
      <c r="F227" s="54">
        <v>1</v>
      </c>
      <c r="G227" s="54" t="s">
        <v>51</v>
      </c>
      <c r="H227" s="54" t="s">
        <v>263</v>
      </c>
      <c r="I227" s="54" t="s">
        <v>52</v>
      </c>
      <c r="J227" s="54" t="s">
        <v>52</v>
      </c>
      <c r="K227" s="54" t="s">
        <v>80</v>
      </c>
      <c r="L227" s="54">
        <v>16</v>
      </c>
      <c r="M227" s="54">
        <v>52</v>
      </c>
      <c r="N227" s="54">
        <v>128</v>
      </c>
      <c r="O227" s="54">
        <v>473</v>
      </c>
      <c r="P227" s="54">
        <f>Q227+V227</f>
        <v>100</v>
      </c>
      <c r="Q227" s="54">
        <f>R227+S227+T227+U227</f>
        <v>100</v>
      </c>
      <c r="R227" s="54">
        <v>100</v>
      </c>
      <c r="S227" s="54">
        <v>0</v>
      </c>
      <c r="T227" s="54">
        <v>0</v>
      </c>
      <c r="U227" s="54">
        <v>0</v>
      </c>
      <c r="V227" s="54">
        <v>0</v>
      </c>
      <c r="W227" s="54" t="s">
        <v>503</v>
      </c>
      <c r="X227" s="54" t="s">
        <v>503</v>
      </c>
      <c r="Y227" s="54" t="s">
        <v>475</v>
      </c>
    </row>
    <row r="228" ht="53.1" customHeight="1" spans="1:25">
      <c r="A228" s="85" t="s">
        <v>619</v>
      </c>
      <c r="B228" s="85"/>
      <c r="C228" s="86"/>
      <c r="D228" s="85"/>
      <c r="E228" s="86"/>
      <c r="F228" s="87"/>
      <c r="G228" s="85"/>
      <c r="H228" s="85"/>
      <c r="I228" s="87"/>
      <c r="J228" s="87"/>
      <c r="K228" s="87"/>
      <c r="L228" s="91"/>
      <c r="M228" s="91"/>
      <c r="N228" s="91"/>
      <c r="O228" s="91"/>
      <c r="P228" s="87"/>
      <c r="Q228" s="87"/>
      <c r="R228" s="97"/>
      <c r="S228" s="87"/>
      <c r="T228" s="87"/>
      <c r="U228" s="87"/>
      <c r="V228" s="87"/>
      <c r="W228" s="85"/>
      <c r="X228" s="85"/>
      <c r="Y228" s="85"/>
    </row>
    <row r="229" spans="3:7">
      <c r="C229" s="43"/>
      <c r="E229" s="43"/>
      <c r="G229" s="43"/>
    </row>
  </sheetData>
  <mergeCells count="22">
    <mergeCell ref="A1:Y1"/>
    <mergeCell ref="A2:Y2"/>
    <mergeCell ref="P3:V3"/>
    <mergeCell ref="Q4:U4"/>
    <mergeCell ref="A228:Y228"/>
    <mergeCell ref="A3:A5"/>
    <mergeCell ref="B3:B5"/>
    <mergeCell ref="C3:C5"/>
    <mergeCell ref="D3:D5"/>
    <mergeCell ref="E3:E5"/>
    <mergeCell ref="F3:F5"/>
    <mergeCell ref="I3:I5"/>
    <mergeCell ref="J3:J5"/>
    <mergeCell ref="K3:K5"/>
    <mergeCell ref="P4:P5"/>
    <mergeCell ref="V4:V5"/>
    <mergeCell ref="W3:W5"/>
    <mergeCell ref="X3:X5"/>
    <mergeCell ref="Y3:Y5"/>
    <mergeCell ref="G3:H4"/>
    <mergeCell ref="L3:M4"/>
    <mergeCell ref="N3:O4"/>
  </mergeCells>
  <printOptions horizontalCentered="1"/>
  <pageMargins left="0.235416666666667" right="0.235416666666667" top="0.786805555555556" bottom="0.707638888888889" header="0.511805555555556" footer="0.511805555555556"/>
  <pageSetup paperSize="9" scale="40" firstPageNumber="11" fitToHeight="6" orientation="landscape"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27" workbookViewId="0">
      <selection activeCell="A21" sqref="$A1:$XFD1048576"/>
    </sheetView>
  </sheetViews>
  <sheetFormatPr defaultColWidth="8.75" defaultRowHeight="12" outlineLevelCol="6"/>
  <cols>
    <col min="1" max="1" width="5.875" style="3" customWidth="1"/>
    <col min="2" max="2" width="56.9" style="3" customWidth="1"/>
    <col min="3" max="3" width="14.25" style="4" customWidth="1"/>
    <col min="4" max="4" width="12.625" style="4" customWidth="1"/>
    <col min="5" max="5" width="9.875" style="4" customWidth="1"/>
    <col min="6" max="6" width="12.375" style="5" customWidth="1"/>
    <col min="7" max="7" width="9.25" style="3" customWidth="1"/>
    <col min="8" max="32" width="9" style="6" customWidth="1"/>
    <col min="33" max="33" width="8.75" style="6" customWidth="1"/>
    <col min="34" max="16384" width="8.75" style="6"/>
  </cols>
  <sheetData>
    <row r="1" s="1" customFormat="1" ht="21.95" customHeight="1" spans="1:6">
      <c r="A1" s="7" t="s">
        <v>620</v>
      </c>
      <c r="B1" s="7"/>
      <c r="C1" s="8"/>
      <c r="D1" s="8"/>
      <c r="E1" s="8"/>
      <c r="F1" s="9"/>
    </row>
    <row r="2" s="1" customFormat="1" ht="36" customHeight="1" spans="1:7">
      <c r="A2" s="10" t="s">
        <v>621</v>
      </c>
      <c r="B2" s="10"/>
      <c r="C2" s="10"/>
      <c r="D2" s="10"/>
      <c r="E2" s="10"/>
      <c r="F2" s="10"/>
      <c r="G2" s="10"/>
    </row>
    <row r="3" s="1" customFormat="1" ht="32.1" customHeight="1" spans="1:7">
      <c r="A3" s="11" t="s">
        <v>622</v>
      </c>
      <c r="B3" s="12" t="s">
        <v>623</v>
      </c>
      <c r="C3" s="13" t="s">
        <v>624</v>
      </c>
      <c r="D3" s="14" t="s">
        <v>625</v>
      </c>
      <c r="E3" s="15"/>
      <c r="F3" s="15"/>
      <c r="G3" s="11" t="s">
        <v>626</v>
      </c>
    </row>
    <row r="4" s="1" customFormat="1" ht="32.1" customHeight="1" spans="1:7">
      <c r="A4" s="12"/>
      <c r="B4" s="16"/>
      <c r="C4" s="17"/>
      <c r="D4" s="17" t="s">
        <v>627</v>
      </c>
      <c r="E4" s="17" t="s">
        <v>628</v>
      </c>
      <c r="F4" s="18" t="s">
        <v>629</v>
      </c>
      <c r="G4" s="12"/>
    </row>
    <row r="5" s="2" customFormat="1" ht="29.1" customHeight="1" spans="1:7">
      <c r="A5" s="19" t="s">
        <v>630</v>
      </c>
      <c r="B5" s="20" t="s">
        <v>631</v>
      </c>
      <c r="C5" s="21">
        <f>SUM(C6:C21)</f>
        <v>6112.6</v>
      </c>
      <c r="D5" s="21">
        <f t="shared" ref="C5:F5" si="0">SUM(D6:D21)</f>
        <v>5615.6</v>
      </c>
      <c r="E5" s="21">
        <f t="shared" si="0"/>
        <v>500</v>
      </c>
      <c r="F5" s="21">
        <f t="shared" si="0"/>
        <v>3</v>
      </c>
      <c r="G5" s="21"/>
    </row>
    <row r="6" s="3" customFormat="1" ht="45" customHeight="1" spans="1:7">
      <c r="A6" s="22">
        <v>1</v>
      </c>
      <c r="B6" s="23" t="s">
        <v>632</v>
      </c>
      <c r="C6" s="24">
        <f>D6+E6-F6</f>
        <v>6003</v>
      </c>
      <c r="D6" s="24">
        <v>5503</v>
      </c>
      <c r="E6" s="24">
        <v>500</v>
      </c>
      <c r="F6" s="25"/>
      <c r="G6" s="26"/>
    </row>
    <row r="7" s="3" customFormat="1" ht="29.1" customHeight="1" spans="1:7">
      <c r="A7" s="22">
        <v>2</v>
      </c>
      <c r="B7" s="23" t="s">
        <v>633</v>
      </c>
      <c r="C7" s="24">
        <f t="shared" ref="C7:C21" si="1">D7+E7-F7</f>
        <v>102</v>
      </c>
      <c r="D7" s="24">
        <v>105</v>
      </c>
      <c r="E7" s="24"/>
      <c r="F7" s="25">
        <v>3</v>
      </c>
      <c r="G7" s="26"/>
    </row>
    <row r="8" s="3" customFormat="1" ht="29.1" customHeight="1" spans="1:7">
      <c r="A8" s="22">
        <v>3</v>
      </c>
      <c r="B8" s="23" t="s">
        <v>634</v>
      </c>
      <c r="C8" s="24">
        <f t="shared" si="1"/>
        <v>0</v>
      </c>
      <c r="D8" s="24"/>
      <c r="E8" s="24"/>
      <c r="F8" s="25"/>
      <c r="G8" s="26"/>
    </row>
    <row r="9" s="3" customFormat="1" ht="33" customHeight="1" spans="1:7">
      <c r="A9" s="22">
        <v>4</v>
      </c>
      <c r="B9" s="23" t="s">
        <v>635</v>
      </c>
      <c r="C9" s="24">
        <f t="shared" si="1"/>
        <v>0</v>
      </c>
      <c r="D9" s="24"/>
      <c r="E9" s="24"/>
      <c r="F9" s="25"/>
      <c r="G9" s="26"/>
    </row>
    <row r="10" s="3" customFormat="1" ht="30" customHeight="1" spans="1:7">
      <c r="A10" s="22">
        <v>5</v>
      </c>
      <c r="B10" s="23" t="s">
        <v>636</v>
      </c>
      <c r="C10" s="24">
        <f t="shared" si="1"/>
        <v>0</v>
      </c>
      <c r="D10" s="24"/>
      <c r="E10" s="24"/>
      <c r="F10" s="25"/>
      <c r="G10" s="26"/>
    </row>
    <row r="11" s="3" customFormat="1" ht="30" customHeight="1" spans="1:7">
      <c r="A11" s="22">
        <v>6</v>
      </c>
      <c r="B11" s="23" t="s">
        <v>637</v>
      </c>
      <c r="C11" s="24">
        <f t="shared" si="1"/>
        <v>0</v>
      </c>
      <c r="D11" s="24"/>
      <c r="E11" s="24"/>
      <c r="F11" s="25"/>
      <c r="G11" s="26"/>
    </row>
    <row r="12" s="3" customFormat="1" ht="36.95" customHeight="1" spans="1:7">
      <c r="A12" s="22">
        <v>7</v>
      </c>
      <c r="B12" s="23" t="s">
        <v>638</v>
      </c>
      <c r="C12" s="24">
        <f t="shared" si="1"/>
        <v>0</v>
      </c>
      <c r="D12" s="24"/>
      <c r="E12" s="24"/>
      <c r="F12" s="25"/>
      <c r="G12" s="26"/>
    </row>
    <row r="13" s="3" customFormat="1" ht="29.1" customHeight="1" spans="1:7">
      <c r="A13" s="22">
        <v>8</v>
      </c>
      <c r="B13" s="23" t="s">
        <v>639</v>
      </c>
      <c r="C13" s="24">
        <f t="shared" si="1"/>
        <v>0</v>
      </c>
      <c r="D13" s="24"/>
      <c r="E13" s="24"/>
      <c r="F13" s="25"/>
      <c r="G13" s="26"/>
    </row>
    <row r="14" s="3" customFormat="1" ht="45" customHeight="1" spans="1:7">
      <c r="A14" s="22">
        <v>9</v>
      </c>
      <c r="B14" s="23" t="s">
        <v>640</v>
      </c>
      <c r="C14" s="24">
        <f t="shared" si="1"/>
        <v>0</v>
      </c>
      <c r="D14" s="24"/>
      <c r="E14" s="24"/>
      <c r="F14" s="25"/>
      <c r="G14" s="26"/>
    </row>
    <row r="15" s="3" customFormat="1" ht="29.1" customHeight="1" spans="1:7">
      <c r="A15" s="22">
        <v>10</v>
      </c>
      <c r="B15" s="23" t="s">
        <v>641</v>
      </c>
      <c r="C15" s="24">
        <f t="shared" si="1"/>
        <v>7.6</v>
      </c>
      <c r="D15" s="24">
        <v>7.6</v>
      </c>
      <c r="E15" s="24"/>
      <c r="F15" s="25"/>
      <c r="G15" s="26"/>
    </row>
    <row r="16" s="3" customFormat="1" ht="51.95" customHeight="1" spans="1:7">
      <c r="A16" s="22">
        <v>11</v>
      </c>
      <c r="B16" s="23" t="s">
        <v>642</v>
      </c>
      <c r="C16" s="24">
        <f t="shared" si="1"/>
        <v>0</v>
      </c>
      <c r="D16" s="24"/>
      <c r="E16" s="24"/>
      <c r="F16" s="25"/>
      <c r="G16" s="26"/>
    </row>
    <row r="17" s="3" customFormat="1" ht="30.95" customHeight="1" spans="1:7">
      <c r="A17" s="22">
        <v>12</v>
      </c>
      <c r="B17" s="23" t="s">
        <v>643</v>
      </c>
      <c r="C17" s="24">
        <f t="shared" si="1"/>
        <v>0</v>
      </c>
      <c r="D17" s="24"/>
      <c r="E17" s="24"/>
      <c r="F17" s="25"/>
      <c r="G17" s="26"/>
    </row>
    <row r="18" s="3" customFormat="1" ht="30.95" customHeight="1" spans="1:7">
      <c r="A18" s="22">
        <v>13</v>
      </c>
      <c r="B18" s="23" t="s">
        <v>644</v>
      </c>
      <c r="C18" s="24">
        <f t="shared" si="1"/>
        <v>0</v>
      </c>
      <c r="D18" s="24"/>
      <c r="E18" s="24"/>
      <c r="F18" s="25"/>
      <c r="G18" s="26"/>
    </row>
    <row r="19" s="3" customFormat="1" ht="42" customHeight="1" spans="1:7">
      <c r="A19" s="22">
        <v>14</v>
      </c>
      <c r="B19" s="23" t="s">
        <v>645</v>
      </c>
      <c r="C19" s="24">
        <f t="shared" si="1"/>
        <v>0</v>
      </c>
      <c r="D19" s="24"/>
      <c r="E19" s="24"/>
      <c r="F19" s="25"/>
      <c r="G19" s="26"/>
    </row>
    <row r="20" s="3" customFormat="1" ht="30" customHeight="1" spans="1:7">
      <c r="A20" s="22">
        <v>15</v>
      </c>
      <c r="B20" s="23" t="s">
        <v>646</v>
      </c>
      <c r="C20" s="24">
        <f t="shared" si="1"/>
        <v>0</v>
      </c>
      <c r="D20" s="24"/>
      <c r="E20" s="24"/>
      <c r="F20" s="25"/>
      <c r="G20" s="26"/>
    </row>
    <row r="21" s="3" customFormat="1" ht="72" customHeight="1" spans="1:7">
      <c r="A21" s="22">
        <v>16</v>
      </c>
      <c r="B21" s="23" t="s">
        <v>647</v>
      </c>
      <c r="C21" s="24">
        <f t="shared" si="1"/>
        <v>0</v>
      </c>
      <c r="D21" s="24"/>
      <c r="E21" s="24"/>
      <c r="F21" s="25"/>
      <c r="G21" s="26"/>
    </row>
    <row r="22" s="2" customFormat="1" ht="27" customHeight="1" spans="1:7">
      <c r="A22" s="19" t="s">
        <v>648</v>
      </c>
      <c r="B22" s="20" t="s">
        <v>649</v>
      </c>
      <c r="C22" s="21">
        <f t="shared" ref="C22:F22" si="2">SUM(C23:C28)</f>
        <v>1881</v>
      </c>
      <c r="D22" s="21">
        <f t="shared" si="2"/>
        <v>1881</v>
      </c>
      <c r="E22" s="21">
        <f t="shared" si="2"/>
        <v>0</v>
      </c>
      <c r="F22" s="21">
        <f t="shared" si="2"/>
        <v>0</v>
      </c>
      <c r="G22" s="21"/>
    </row>
    <row r="23" s="3" customFormat="1" ht="51" customHeight="1" spans="1:7">
      <c r="A23" s="22">
        <v>1</v>
      </c>
      <c r="B23" s="27" t="s">
        <v>650</v>
      </c>
      <c r="C23" s="24">
        <f>D23+E23-F23</f>
        <v>1268</v>
      </c>
      <c r="D23" s="24">
        <v>1268</v>
      </c>
      <c r="E23" s="24"/>
      <c r="F23" s="25"/>
      <c r="G23" s="26"/>
    </row>
    <row r="24" s="3" customFormat="1" ht="51" customHeight="1" spans="1:7">
      <c r="A24" s="22">
        <v>2</v>
      </c>
      <c r="B24" s="27" t="s">
        <v>651</v>
      </c>
      <c r="C24" s="24">
        <f>D24+E24-F24</f>
        <v>0</v>
      </c>
      <c r="D24" s="24"/>
      <c r="E24" s="24"/>
      <c r="F24" s="25"/>
      <c r="G24" s="26"/>
    </row>
    <row r="25" s="3" customFormat="1" ht="51" customHeight="1" spans="1:7">
      <c r="A25" s="22">
        <v>3</v>
      </c>
      <c r="B25" s="27" t="s">
        <v>652</v>
      </c>
      <c r="C25" s="24">
        <f t="shared" ref="C25:C30" si="3">D25+E25-F25</f>
        <v>0</v>
      </c>
      <c r="D25" s="24"/>
      <c r="E25" s="24"/>
      <c r="F25" s="25"/>
      <c r="G25" s="26"/>
    </row>
    <row r="26" s="3" customFormat="1" ht="50" customHeight="1" spans="1:7">
      <c r="A26" s="22">
        <v>4</v>
      </c>
      <c r="B26" s="27" t="s">
        <v>653</v>
      </c>
      <c r="C26" s="24">
        <f t="shared" si="3"/>
        <v>0</v>
      </c>
      <c r="D26" s="24"/>
      <c r="E26" s="24"/>
      <c r="F26" s="25"/>
      <c r="G26" s="26"/>
    </row>
    <row r="27" s="3" customFormat="1" ht="51" customHeight="1" spans="1:7">
      <c r="A27" s="22">
        <v>5</v>
      </c>
      <c r="B27" s="27" t="s">
        <v>654</v>
      </c>
      <c r="C27" s="24">
        <f t="shared" si="3"/>
        <v>613</v>
      </c>
      <c r="D27" s="24">
        <v>613</v>
      </c>
      <c r="E27" s="24"/>
      <c r="F27" s="25"/>
      <c r="G27" s="26"/>
    </row>
    <row r="28" s="3" customFormat="1" ht="45.95" customHeight="1" spans="1:7">
      <c r="A28" s="22">
        <v>6</v>
      </c>
      <c r="B28" s="27" t="s">
        <v>655</v>
      </c>
      <c r="C28" s="24">
        <f t="shared" si="3"/>
        <v>0</v>
      </c>
      <c r="D28" s="24"/>
      <c r="E28" s="24"/>
      <c r="F28" s="25"/>
      <c r="G28" s="26"/>
    </row>
    <row r="29" s="2" customFormat="1" ht="44.1" customHeight="1" spans="1:7">
      <c r="A29" s="19" t="s">
        <v>656</v>
      </c>
      <c r="B29" s="20" t="s">
        <v>657</v>
      </c>
      <c r="C29" s="28">
        <f t="shared" ref="C29:F29" si="4">C30</f>
        <v>400</v>
      </c>
      <c r="D29" s="28">
        <f t="shared" si="4"/>
        <v>480</v>
      </c>
      <c r="E29" s="28">
        <f t="shared" si="4"/>
        <v>0</v>
      </c>
      <c r="F29" s="28">
        <f t="shared" si="4"/>
        <v>80</v>
      </c>
      <c r="G29" s="28"/>
    </row>
    <row r="30" s="2" customFormat="1" ht="44.1" customHeight="1" spans="1:7">
      <c r="A30" s="29"/>
      <c r="B30" s="30" t="s">
        <v>650</v>
      </c>
      <c r="C30" s="24">
        <f t="shared" si="3"/>
        <v>400</v>
      </c>
      <c r="D30" s="25">
        <v>480</v>
      </c>
      <c r="E30" s="24"/>
      <c r="F30" s="25">
        <v>80</v>
      </c>
      <c r="G30" s="26"/>
    </row>
    <row r="31" s="2" customFormat="1" ht="44.1" customHeight="1" spans="1:7">
      <c r="A31" s="19" t="s">
        <v>658</v>
      </c>
      <c r="B31" s="20" t="s">
        <v>659</v>
      </c>
      <c r="C31" s="28">
        <f t="shared" ref="C31:F31" si="5">C32</f>
        <v>271.45</v>
      </c>
      <c r="D31" s="28">
        <f t="shared" si="5"/>
        <v>271.45</v>
      </c>
      <c r="E31" s="28">
        <f t="shared" si="5"/>
        <v>0</v>
      </c>
      <c r="F31" s="28">
        <f t="shared" si="5"/>
        <v>0</v>
      </c>
      <c r="G31" s="28"/>
    </row>
    <row r="32" s="2" customFormat="1" ht="44.1" customHeight="1" spans="1:7">
      <c r="A32" s="29"/>
      <c r="B32" s="30" t="s">
        <v>650</v>
      </c>
      <c r="C32" s="24">
        <f>D32+E32-F32</f>
        <v>271.45</v>
      </c>
      <c r="D32" s="25">
        <v>271.45</v>
      </c>
      <c r="E32" s="24"/>
      <c r="F32" s="25"/>
      <c r="G32" s="26"/>
    </row>
    <row r="33" s="2" customFormat="1" ht="44.1" customHeight="1" spans="1:7">
      <c r="A33" s="19" t="s">
        <v>660</v>
      </c>
      <c r="B33" s="20" t="s">
        <v>661</v>
      </c>
      <c r="C33" s="31">
        <f>C5+C22+C29+C31</f>
        <v>8665.05</v>
      </c>
      <c r="D33" s="31">
        <f>D5+D22+D29+D31</f>
        <v>8248.05</v>
      </c>
      <c r="E33" s="31">
        <f t="shared" ref="C33:F33" si="6">E5+E22+E29+E31</f>
        <v>500</v>
      </c>
      <c r="F33" s="31">
        <f t="shared" si="6"/>
        <v>83</v>
      </c>
      <c r="G33" s="21"/>
    </row>
  </sheetData>
  <mergeCells count="6">
    <mergeCell ref="A2:G2"/>
    <mergeCell ref="D3:F3"/>
    <mergeCell ref="A3:A4"/>
    <mergeCell ref="B3:B4"/>
    <mergeCell ref="C3:C4"/>
    <mergeCell ref="G3:G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2</vt:i4>
      </vt:variant>
    </vt:vector>
  </HeadingPairs>
  <TitlesOfParts>
    <vt:vector size="2" baseType="lpstr">
      <vt:lpstr>2024年度统筹整合财政涉农资金项目明细表 </vt:lpstr>
      <vt:lpstr>恒口示范区2024年度统筹整合使用财政涉农资金明细表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8237476691</cp:lastModifiedBy>
  <dcterms:created xsi:type="dcterms:W3CDTF">2023-04-09T15:40:00Z</dcterms:created>
  <dcterms:modified xsi:type="dcterms:W3CDTF">2024-12-18T01:22:27Z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A1DCC25C04124CA1BC4E062F4622321E_13</vt:lpwstr>
  </property>
  <property fmtid="{D5CDD505-2E9C-101B-9397-08002B2CF9AE}" pid="4" name="KSOReadingLayout">
    <vt:bool>true</vt:bool>
  </property>
</Properties>
</file>