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1"/>
  </bookViews>
  <sheets>
    <sheet name="项目库汇总表" sheetId="21" r:id="rId1"/>
    <sheet name="项目库明细表" sheetId="20" r:id="rId2"/>
  </sheets>
  <definedNames>
    <definedName name="_xlnm._FilterDatabase" localSheetId="1" hidden="1">项目库明细表!$A$5:$AP$86</definedName>
    <definedName name="_xlnm.Print_Titles" localSheetId="0">项目库汇总表!$2:$3</definedName>
    <definedName name="_xlnm.Print_Titles" localSheetId="1">项目库明细表!$2:$4</definedName>
  </definedNames>
  <calcPr calcId="144525"/>
</workbook>
</file>

<file path=xl/sharedStrings.xml><?xml version="1.0" encoding="utf-8"?>
<sst xmlns="http://schemas.openxmlformats.org/spreadsheetml/2006/main" count="1063" uniqueCount="353">
  <si>
    <r>
      <rPr>
        <sz val="18"/>
        <color theme="1"/>
        <rFont val="方正小标宋简体"/>
        <charset val="134"/>
      </rPr>
      <t>恒口示范区</t>
    </r>
    <r>
      <rPr>
        <u/>
        <sz val="18"/>
        <color theme="1"/>
        <rFont val="方正小标宋简体"/>
        <charset val="134"/>
      </rPr>
      <t xml:space="preserve"> 2023 </t>
    </r>
    <r>
      <rPr>
        <sz val="18"/>
        <color theme="1"/>
        <rFont val="方正小标宋简体"/>
        <charset val="134"/>
      </rPr>
      <t>年度巩固拓展脱贫攻坚成果同乡村振兴有效衔接项目库汇总表</t>
    </r>
  </si>
  <si>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</si>
  <si>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</si>
  <si>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</si>
  <si>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</si>
  <si>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</si>
  <si>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</si>
  <si>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</si>
  <si>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</si>
  <si>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</si>
  <si>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</si>
  <si>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</si>
  <si>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</si>
  <si>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</si>
  <si>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</si>
  <si>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</si>
  <si>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一、产业发展</t>
  </si>
  <si>
    <t>1.生产项目</t>
  </si>
  <si>
    <t>2.配套设施项目</t>
  </si>
  <si>
    <t>3.金融保险配套项目</t>
  </si>
  <si>
    <t>二、就业项目</t>
  </si>
  <si>
    <t>1.务工补助</t>
  </si>
  <si>
    <t>2.创业</t>
  </si>
  <si>
    <t>3.公益性岗位</t>
  </si>
  <si>
    <t>三、乡村建设行动</t>
  </si>
  <si>
    <t>1.农村基础设施（含产业配套基础设施）</t>
  </si>
  <si>
    <t>2.村庄规划编制(含修编)</t>
  </si>
  <si>
    <t>四、易地搬迁后扶</t>
  </si>
  <si>
    <t>1.易地搬迁后扶</t>
  </si>
  <si>
    <t>五、巩固三保障成果</t>
  </si>
  <si>
    <t>1.教育</t>
  </si>
  <si>
    <t>2.健康</t>
  </si>
  <si>
    <t>3.综合保障</t>
  </si>
  <si>
    <r>
      <rPr>
        <sz val="28"/>
        <rFont val="方正小标宋简体"/>
        <charset val="134"/>
      </rPr>
      <t>恒口示范区</t>
    </r>
    <r>
      <rPr>
        <u/>
        <sz val="28"/>
        <rFont val="方正小标宋简体"/>
        <charset val="134"/>
      </rPr>
      <t xml:space="preserve"> 2023 </t>
    </r>
    <r>
      <rPr>
        <sz val="28"/>
        <rFont val="方正小标宋简体"/>
        <charset val="134"/>
      </rPr>
      <t xml:space="preserve">年度巩固拓展脱贫攻坚成果同乡村振兴有效衔接项目库明细表 </t>
    </r>
  </si>
  <si>
    <t>项目名称
（自定义名称）</t>
  </si>
  <si>
    <t>项目摘要
（建设内容及规模）</t>
  </si>
  <si>
    <t>项目实施地点</t>
  </si>
  <si>
    <t>规划
年度</t>
  </si>
  <si>
    <t>主管
单位</t>
  </si>
  <si>
    <t>项目负责人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</si>
  <si>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</si>
  <si>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</si>
  <si>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</si>
  <si>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</si>
  <si>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</si>
  <si>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</si>
  <si>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</si>
  <si>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</si>
  <si>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脱贫户及边缘户人口</t>
  </si>
  <si>
    <t>受益总人口</t>
  </si>
  <si>
    <t>带贫减贫机制</t>
  </si>
  <si>
    <t>绩效目标</t>
  </si>
  <si>
    <t>备注</t>
  </si>
  <si>
    <t>请勿删除</t>
  </si>
  <si>
    <t>镇/办</t>
  </si>
  <si>
    <t>村/社区</t>
  </si>
  <si>
    <t>其中：乡村振兴衔接资金</t>
  </si>
  <si>
    <t>其中：除乡村振兴衔接资金外的资金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</si>
  <si>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</si>
  <si>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</si>
  <si>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</si>
  <si>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</si>
  <si>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</si>
  <si>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</si>
  <si>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</si>
  <si>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</si>
  <si>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</si>
  <si>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</si>
  <si>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</si>
  <si>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</si>
  <si>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</si>
  <si>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</si>
  <si>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</si>
  <si>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</si>
  <si>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</si>
  <si>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</si>
  <si>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</si>
  <si>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</si>
  <si>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</si>
  <si>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</si>
  <si>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</si>
  <si>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</si>
  <si>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</si>
  <si>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2021年</t>
  </si>
  <si>
    <t>2023年产业发展“先建后补”项目</t>
  </si>
  <si>
    <t>对于2023年新建、扩建产业园，按投入总金额，对园区予以一部分资金奖补；对于积极带动脱贫户及边缘户发展的产业园区进行补助</t>
  </si>
  <si>
    <t>恒口示范区</t>
  </si>
  <si>
    <t>2023年</t>
  </si>
  <si>
    <t>农技服务中心</t>
  </si>
  <si>
    <t>万凯</t>
  </si>
  <si>
    <t>鼓励产业园区加快发展，带动更多农户发展，平均每户增收1000元以上</t>
  </si>
  <si>
    <t>1、★产业园区自主建设补助个数，≥30个；2、★补助资金发放及时率，≥100%；3、受益脱贫人口数，≥1700人；4、受益脱贫人口满意度，≥91%；5、农业经营主体满意度，≥95%。</t>
  </si>
  <si>
    <t>2023年脱贫户及监测对象产业奖补项目</t>
  </si>
  <si>
    <t>计划对3000户自主发展产业的脱贫户和监测户进行奖补。奖补标准：种植粮油每亩200元；种植魔芋密植每亩800元、套种每亩500元；种植蔬菜、瓜果每亩500元；种植食用菌每棒2元；种植中药材每亩400元；种植辣椒每亩500元；新建油茶每亩700元；种植花椒每亩500；改造林果园每亩300元。养殖生猪每头500元；养牛每头1000元；养羊每只500元；养殖禽类每羽10元；水产养殖每亩1000元；养蜂每箱300元；养蚕每张100元。每户奖补总量最高不超过2000元。</t>
  </si>
  <si>
    <t>鼓励脱贫户及三类户自主发展产业，带动脱贫户及三类户平均每户增收1000元以上</t>
  </si>
  <si>
    <t>1、奖补农户户数，≥3000户；2、★带动受益农户人数，≥5000人；3、补助资金发放及时率，≥100%；4.奖补自主发展产业资金，≥450万元；5、受益农户满意度，≥92%。</t>
  </si>
  <si>
    <t>2023年王家台村壮大村集体经济项目</t>
  </si>
  <si>
    <t>建设特色亚热带水果种植基地，占地面积30亩(24000平方米)，其中建设温室联动大棚占地面积24亩（15900平米），栽植火龙果苗8000株。</t>
  </si>
  <si>
    <t>恒口镇</t>
  </si>
  <si>
    <t>王家台村</t>
  </si>
  <si>
    <t>支持村集体发展，增加农户及脱贫人口增收</t>
  </si>
  <si>
    <t>1.建设温室联动大棚≥30亩、2.栽植火龙果苗≥8000株、3.项目（工程）验收合格率100%、4.受益脱贫人口数52人、5.受益脱贫人口满意度91%。</t>
  </si>
  <si>
    <t>2023年袁庄村壮大村集体经济项目</t>
  </si>
  <si>
    <t>建设农研基地、农耕体验园、稻田写生园、采摘菜园、农田餐厅、精品梅子观光采摘园40亩，优质油茶示范园180亩。</t>
  </si>
  <si>
    <t>袁庄村</t>
  </si>
  <si>
    <t>1.建设农研基地≥1座、2.扩建采摘园≥220亩、3.项目（工程）验收合格率100%、4.受益脱贫人口数37人、5.受益脱贫人口满意度91%。</t>
  </si>
  <si>
    <t>2023年恒大村产业园区巩固提升项目</t>
  </si>
  <si>
    <t>恒大村1400亩拐枣、黄花等种植产业园区施肥、除草、除虫</t>
  </si>
  <si>
    <t>发展村集体经济，带动脱贫户及三类户平均每户增收500元以上</t>
  </si>
  <si>
    <t>1.产业园区巩固提升，≥1400亩；2、★补助资金发放及时率，≥100%；3、受益脱贫人口数，≥219人；4、受益脱贫人口满意度，≥91%；5、农业经营主体满意度，≥92%。</t>
  </si>
  <si>
    <t>2023年袁庄村旅游产业道路建设项目（休闲农业与乡村旅游）</t>
  </si>
  <si>
    <t>1、新修青龙咀至五组彭家老院子农旅产业道路长502米、沥青路宽度6.0米、挡墙836立方米，换填844立方米；2、硬化五组石忠明门前至彭家老院子产业路长360米、宽4米，路面修复1440平方米。</t>
  </si>
  <si>
    <t>巩固衔接办</t>
  </si>
  <si>
    <t>谢黎</t>
  </si>
  <si>
    <t>提升贫困户生产生活条件，提高产业园产量</t>
  </si>
  <si>
    <t>1.产业道路硬化长，≥0.86公里、2.项目（工程）验收合格率100%、3.受益脱贫人口数567人、4.项目完成及时100%、5.收益脱贫人口满意度91%。</t>
  </si>
  <si>
    <t>2023年南月村旅游步道建设项目（休闲农业与乡村旅游）</t>
  </si>
  <si>
    <t>新建南月村旅游步道总长3.02公里，宽度1米，挡墙256立方米</t>
  </si>
  <si>
    <t>南月村</t>
  </si>
  <si>
    <t>1.新修观光步道长，≥3公里、2.项目（工程）验收合格率100%、3.受益脱贫人口数191人、4.项目完成及时100%、5.收益脱贫人口满意度91%。</t>
  </si>
  <si>
    <t>2023年南山云见产业路建设项目（休闲农业与乡村旅游）</t>
  </si>
  <si>
    <t>新建自南山云见一期民宿入口至新修停车场产业路0.150公里、宽6米、厚0.18米，挡墙1985立方米，涵洞1道。</t>
  </si>
  <si>
    <t>1.产业道路硬化长，≥0.15公里，新修挡墙，≥1985立方米、2.项目（工程）验收合格率100%、3.受益脱贫人口数191人、4.项目完成及时100%、5.收益脱贫人口满意度91%。</t>
  </si>
  <si>
    <t>2023年袁庄村至柯家粱产业道路改建项目</t>
  </si>
  <si>
    <t>改造袁庄村一期沥青路至南月村柯家粱，全长3.366公里，路基宽度6.5米，路面宽度6米，两侧各0.25米砼路肩，采用沥青混凝土路面。</t>
  </si>
  <si>
    <t>1.新修产业道路硬化长，≥3.36公里、2.项目（工程）验收合格率100%、3.受益脱贫人口数646人、4.项目完成及时100%、5.收益脱贫人口满意度91%。</t>
  </si>
  <si>
    <t>2023年联红至月坝资源产业路建设项目</t>
  </si>
  <si>
    <t>联红村村部小学沿老316至月坝村，四级公路建设标准，全长5公里</t>
  </si>
  <si>
    <t>月坝村</t>
  </si>
  <si>
    <t>1.产业道路硬化长，≥5公里、2.项目（工程）验收合格率100%、3.受益脱贫人口数275人、4.项目完成及时100%、5.收益脱贫人口满意度91%。</t>
  </si>
  <si>
    <t>2023年鲁家村新修鲁家村至三村村产业道路建设项目</t>
  </si>
  <si>
    <t>新建鲁家村至三村村产业道路长104米，宽8米，厚20公分，挡墙C15片石砼204.4方米。</t>
  </si>
  <si>
    <t>鲁家村</t>
  </si>
  <si>
    <t>1.产业道路硬化长，≥0.1公里、2.项目（工程）验收合格率100%、3.受益脱贫人口数300人、4.项目完成及时100%、5.收益脱贫人口满意度91%。</t>
  </si>
  <si>
    <t>2023年鲁家村新修原月北村至鲁家村产业路建设项目</t>
  </si>
  <si>
    <t>新建原月北村至鲁家村产业路长636米，路面宽度4.0米，路灯15个，换填400立方，涵洞2道。</t>
  </si>
  <si>
    <t>1.新修通村组道路硬化长，≥0.63公里、2.项目（工程）验收合格率100%、3.受益脱贫人口数119人、4.项目完成及时100%、5.收益脱贫人口满意度91%。</t>
  </si>
  <si>
    <t>2023年袁庄村一组河堤至安乐社区上街头（无花果采摘园）产业道路硬化项目</t>
  </si>
  <si>
    <t>袁庄村一组河堤至安乐社区上街头（无花果采摘园）产业道路硬化长长1.20公里、宽4米、厚18公分，挡墙110立方米，换填1800立方米。</t>
  </si>
  <si>
    <t>1.产业道路硬化长，≥1.2公里、2.项目（工程）验收合格率100%、3.受益脱贫人口数134人、4.项目完成及时100%、5.收益脱贫人口满意度91%。</t>
  </si>
  <si>
    <t>2023年棋盘村十组产业道路硬化项目</t>
  </si>
  <si>
    <t>棋盘村牛王庙至窑场坪产业道路硬化长1.09公里、宽3.5米、厚0.18米，挡墙C15片石砼310立方米，涵洞2道</t>
  </si>
  <si>
    <t>棋盘村</t>
  </si>
  <si>
    <t>1.产业道路硬化长，≥1.1公里、2.项目（工程）验收合格率100%、3.受益脱贫人口数14人、4.项目完成及时100%、5.收益脱贫人口满意度91%。</t>
  </si>
  <si>
    <t>2023年余岭村粮油种植园区灌溉项目</t>
  </si>
  <si>
    <t>1、堰塘维修加固3口；2、渠道维修加固3824.52m（0.5*0.5矩形混凝土渠道，采用C20砼浇筑，渠壁和底板厚为0.1m）。</t>
  </si>
  <si>
    <t>余岭村</t>
  </si>
  <si>
    <t>1.堰塘维修、加固≥3口、2.项目（工程）验收合格率100%、3.受益脱贫人口数≥181人、4.项目完成及时100%、5.收益脱贫人口满意度≥91%。</t>
  </si>
  <si>
    <t>2023年双椿村恒晨园区产业道路硬化项目</t>
  </si>
  <si>
    <t>双椿村四、五、七组到杨庄二支渠水塔，长0.355公里，宽3米，厚18公分，挡墙C15片石砼19.2立方米。</t>
  </si>
  <si>
    <t>双椿村</t>
  </si>
  <si>
    <t>1.产业道路硬化长，≥0.35公里、2.项目（工程）验收合格率100%、3.受益脱贫人口数≥120人、4.项目完成及时100%、5.收益脱贫人口满意度≥91%。</t>
  </si>
  <si>
    <t>2023年老湾村堰塘维修加固项目</t>
  </si>
  <si>
    <t>老湾村堰塘维修加固4口，配套渠道维修加固800米。其中：1.草堰堰塘维修加固1口；2.老堰堰塘维修加固1口；3.新堰堰塘维修加固1口；4.陈家堰塘维修加固1口。</t>
  </si>
  <si>
    <t>老湾村</t>
  </si>
  <si>
    <t>1.新修灌溉堰塘，≥4口、2.项目（工程）验收合格率100%、3.受益脱贫人口数≥229人、4.项目完成及时100%、5.收益脱贫人口满意度≥91%。</t>
  </si>
  <si>
    <t>2023年老湾村粮油基地产业路建设项目</t>
  </si>
  <si>
    <t>新建粮油基地产业道路长1.135公里、宽3.5米、厚18公分。</t>
  </si>
  <si>
    <t>1.产业道路硬化长，≥1.13公里、2.项目（工程）验收合格率100%、3.受益脱贫人口数≥77人、4.项目完成及时100%、5.收益脱贫人口满意度≥91%。</t>
  </si>
  <si>
    <t>2023年唐家湾村猕猴桃产业园区灌溉配套设施建设项目</t>
  </si>
  <si>
    <t>堰塘维修加固2口、新修拦水坝1座、渠道维修加固461.11m（0.4*0.4矩形混凝土渠道，采用C20砼浇筑，渠壁和底板厚为0.1m）</t>
  </si>
  <si>
    <t>唐家湾村</t>
  </si>
  <si>
    <t>1.新修拦水坝≥1处、堰塘维修加固≥2口、新修渠道≥460米、2.项目（工程）验收合格率100%、3.受益脱贫人口数≥977人、4.项目完成及时100%、5.收益脱贫人口满意度≥91%。</t>
  </si>
  <si>
    <t>2023年王家台村灌溉蓄水堰塘修建项目</t>
  </si>
  <si>
    <t>新修王家台村灌溉用蓄水堰塘3口</t>
  </si>
  <si>
    <t>1、堰塘维修、加固≥3口；2、项目（工程）验收合格率，100%；3、受益脱贫人口数，≥110人；4.工程设计使用年限，≥5年；5、受益脱贫人口满意度，≥90%。</t>
  </si>
  <si>
    <t>2023年新民水库至王家台村恒晨园区灌溉引水管网工程</t>
  </si>
  <si>
    <t>新民水库至王家台村灌溉引水管线铺设，新修140mmPE引水管线6465m</t>
  </si>
  <si>
    <t>1、新修PE引水管线里程，≥6.5公里，2、工程设计使用年限，≥5年；3、项目（工程）验收合格率，100%；4、受益脱贫人口数，≥527人；5、受益脱贫人口满意度，≥90%。</t>
  </si>
  <si>
    <t>2023年月河村蚕桑产业园区道路硬化项目</t>
  </si>
  <si>
    <t>小青年种养殖合作社道路硬化1.6公里、宽3.5米、厚18公分；民朋鑫产业园区道路硬化0.6公里、宽3.5米、厚18公分</t>
  </si>
  <si>
    <t>月河村</t>
  </si>
  <si>
    <t>1.产业道路硬化长，≥2.2公里2.项目（工程）验收合格率100%、3.受益脱贫人口数≥168人、4.项目完成及时100%、5.收益脱贫人口满意度≥91%。</t>
  </si>
  <si>
    <t>2023年唐岭村百基拉园区产业道路硬化项目</t>
  </si>
  <si>
    <t>唐岭村百基拉园区产业道路硬化，长0.,703公里，宽3.5米，厚18公分，挡墙236.4立方米，涵洞1道。</t>
  </si>
  <si>
    <t>唐岭村</t>
  </si>
  <si>
    <t>1、新修道路硬化里程，≥0.7公里，2、项目（工程）验收合格率，100%；3、受益脱贫人口数，≥80人；4.工程设计使用年限，≥5年；5、受益脱贫人口满意度，≥93%。</t>
  </si>
  <si>
    <t>2023年涧沟村恒利产业园道路硬化项目</t>
  </si>
  <si>
    <t>新建涧沟村刘家院子至恒利产业园产业道路硬化，长1.319公里，宽3.5米，厚18公分，涵洞1道。</t>
  </si>
  <si>
    <t>涧沟村</t>
  </si>
  <si>
    <t>1、新修道路硬化里程，≥1.3公里，2、项目（工程）验收合格率，100%；3、受益脱贫人口数，≥120人；4.工程设计使用年限，≥5年；5、受益脱贫人口满意度，≥93%。</t>
  </si>
  <si>
    <t>2023年曾家湾村产业园区步道路建设项目</t>
  </si>
  <si>
    <t>曾家湾村砖厂路口至大梁顶产业道路硬化，长1.900公里，宽3.5米，厚18公分，涵洞6道</t>
  </si>
  <si>
    <t>曾家湾村</t>
  </si>
  <si>
    <t>1、新修硬化产业路里程，≥1.9公里，2、项目（工程）验收合格率，100%；3、受益建档立卡贫困人口数，≥59人；4.工程设计使用年限，≥5年；5、受益贫困人口满意度，≥90%。</t>
  </si>
  <si>
    <t>2023年袁庄村特色农产品销售展示中心建设项目</t>
  </si>
  <si>
    <t>新建袁庄村销售展示中心及配套设施，建筑面积380㎡。</t>
  </si>
  <si>
    <t>1.新建销售展示中心及配套设施≥380平方米、2.项目（工程）验收合格率100%、3.受益脱贫人口数196人、4.受益脱贫人口满意度91%。</t>
  </si>
  <si>
    <t>同新村渠道修复工程</t>
  </si>
  <si>
    <t>修复渠道挡土墙30米，修复渠道30米</t>
  </si>
  <si>
    <t>同新村</t>
  </si>
  <si>
    <t>社管局</t>
  </si>
  <si>
    <t>张小勇</t>
  </si>
  <si>
    <t>产业园区提质增效，增加群众就业增收。</t>
  </si>
  <si>
    <t>1、修复渠道，≥30米，2、项目（工程）验收合格率，100%；3、受益脱贫人口数，≥165人；4.工程设计使用年限，≥5年；5、受益脱贫人口满意度，≥90%。</t>
  </si>
  <si>
    <t>三村村六七八组渠道修复工程</t>
  </si>
  <si>
    <t>修复三村村六七八组250米渠道</t>
  </si>
  <si>
    <t>三村村</t>
  </si>
  <si>
    <t>1、修复渠道，≥250米，2、项目（工程）验收合格率，100%；3、受益脱贫人口数，≥69人；4.工程设计使用年限，≥5年；5、受益脱贫人口满意度，≥90%。</t>
  </si>
  <si>
    <t>2023年月坝村月亮湾产业园牧草种植园区基础设施项目</t>
  </si>
  <si>
    <t>硬化园区产业道路553.28米，宽3.5米，厚度0.18米；新建园区灌溉渠1007.1米</t>
  </si>
  <si>
    <t>党群局</t>
  </si>
  <si>
    <t>李成刚</t>
  </si>
  <si>
    <t>带动脱贫人口25户、53人</t>
  </si>
  <si>
    <t>★★★硬化园区产业道路553.28米；新建园区灌溉渠1007.1米。★★★受益脱贫人口数≥53人；工程设计使用年限≥10年；受益脱贫人口满意度≥91%</t>
  </si>
  <si>
    <t>2023年联红村至月坝村产业道路二期</t>
  </si>
  <si>
    <r>
      <rPr>
        <sz val="18"/>
        <rFont val="仿宋"/>
        <charset val="134"/>
      </rPr>
      <t>修建道路长度0.52km, 其中：路面面层铺筑3120m</t>
    </r>
    <r>
      <rPr>
        <sz val="18"/>
        <rFont val="宋体"/>
        <charset val="134"/>
      </rPr>
      <t>²</t>
    </r>
    <r>
      <rPr>
        <sz val="18"/>
        <rFont val="仿宋"/>
        <charset val="134"/>
      </rPr>
      <t>， 新建混凝土路缘石107m</t>
    </r>
    <r>
      <rPr>
        <sz val="18"/>
        <rFont val="宋体"/>
        <charset val="134"/>
      </rPr>
      <t>³</t>
    </r>
    <r>
      <rPr>
        <sz val="18"/>
        <rFont val="仿宋"/>
        <charset val="134"/>
      </rPr>
      <t>， 砌筑 M浆砌片石挡墙1257m</t>
    </r>
    <r>
      <rPr>
        <sz val="18"/>
        <rFont val="宋体"/>
        <charset val="134"/>
      </rPr>
      <t>³</t>
    </r>
    <r>
      <rPr>
        <sz val="18"/>
        <rFont val="仿宋"/>
        <charset val="134"/>
      </rPr>
      <t xml:space="preserve"> ，挖除旧路面832m</t>
    </r>
    <r>
      <rPr>
        <sz val="18"/>
        <rFont val="宋体"/>
        <charset val="134"/>
      </rPr>
      <t>³</t>
    </r>
    <r>
      <rPr>
        <sz val="18"/>
        <rFont val="仿宋"/>
        <charset val="134"/>
      </rPr>
      <t>，管沟520m</t>
    </r>
  </si>
  <si>
    <t>联红村</t>
  </si>
  <si>
    <t>带动脱贫人口36户、103人</t>
  </si>
  <si>
    <t>★★★1、路面面层铺设≥3120平方米；2、新建混凝土路缘石≥107立方米；3、砌筑M浆砌片石挡墙≥1257立方米。★★★项目（工程）验收合格率100%；★★★受益脱贫人口数≥103人；工程设计使用年限≥10年；受益脱贫人口满意度≥91%</t>
  </si>
  <si>
    <t>2023年扶贫小额信贷贷款贴息</t>
  </si>
  <si>
    <t>为669户2887万元小额贷款进行贴息</t>
  </si>
  <si>
    <t>为贫困户产业发展提供金融服务</t>
  </si>
  <si>
    <t>1.★★★脱贫户贷款申请满足率，≥85%；2.★★★脱贫户获得贷款金额，≥8126万元；3.★★★扶贫小额贷款还款率，≥80%；4.★★★受益脱贫户数，≥1621户；5.★受益脱贫户满意度，≥91%</t>
  </si>
  <si>
    <t>2023年产业园区贷款贴息项目</t>
  </si>
  <si>
    <t>对8个产业园区，联农带农在10户以上发挥效益好的园区贷款，按照《恒口示范区产业园区贷款贴息实施方案》进行贴息；贴息金额为贷款利息的90%。</t>
  </si>
  <si>
    <t>为产业园区发展提供金融服务</t>
  </si>
  <si>
    <t>支持产业园区贷款贴息个数≥5个；贴息产业园区每个平均增收≥3万元；★★★受益脱贫户数，≥750户；★受益脱贫户满意度，≥90%</t>
  </si>
  <si>
    <t>2023年互助资金协会占用费补贴</t>
  </si>
  <si>
    <t>为193户脱贫户250万元扶贫互助协会贷款，按照收取占用费进行补贴。</t>
  </si>
  <si>
    <t>1.★★★脱贫户贷款申请满足率，≥95%；2.★★★脱贫户获得贷款金额，≥482.5万元；3.★★★扶贫互助协会还款率，≥98%；4.★★★受益脱贫户数，≥642户；5.★受益脱贫户满意度，≥92%</t>
  </si>
  <si>
    <t>2023年外出务工交通补贴</t>
  </si>
  <si>
    <t>对1500户6100外出务工3个月以上，年龄在16-60岁之间。跨省补贴为500元每人每年，市外省内的补贴为300元每人每年，区外市内的补贴为每人每年200元。</t>
  </si>
  <si>
    <t>创业就业办公室</t>
  </si>
  <si>
    <t>李伟</t>
  </si>
  <si>
    <t>鼓励脱贫劳动力外出就业，增加户内人员收入。</t>
  </si>
  <si>
    <t>资金在规定时间内下达率100%；补贴资金在规定时间内支付到位率100%；★脱贫劳动力就业人数≥6346人；零就业家庭帮扶率85%；受益脱贫人口数，≥6346人；★受益脱贫人口满意度91%；</t>
  </si>
  <si>
    <t>2023年帮扶车间一次性就业补助项目</t>
  </si>
  <si>
    <t>对已认定的就业帮扶车间吸纳脱贫劳动力稳定就业6个月以上的进行每人2000元的就业补贴。</t>
  </si>
  <si>
    <t>支持辖区毛绒玩具产业发展，鼓励辖区群众就近就地就业。</t>
  </si>
  <si>
    <t>资金在规定时间内下达率100%；补贴资金在规定时间内支付到位率100%；★脱贫劳动力就业人数≥100人；零就业家庭帮扶率85%；受益脱贫人口数，≥988人；★受益脱贫人口满意度91%；</t>
  </si>
  <si>
    <t>2023年治安联防员、易地搬迁社区公益岗位</t>
  </si>
  <si>
    <t>辖区27个搬迁社区，共计搬迁户12977户49084人。岗位人员年龄为16-60周岁之间，易地搬迁社区“零就业”脱贫劳动力及三类户家庭中劳动力、弱劳力、半劳力。每人每月补贴标准为800元，社区专职为：每人每月1400元，聘用人员为大专 以上学历。</t>
  </si>
  <si>
    <t>创业就业办</t>
  </si>
  <si>
    <t>促进辖区建档立卡户、“三无人员”增收。</t>
  </si>
  <si>
    <t>★享受公益性岗位补贴人数≥306人；★公益性岗位补贴发放准确率≥100%；★受益脱贫人口满意度≥90%；公共就业服务满意度≥90%；</t>
  </si>
  <si>
    <t>2023年庭院经济示范户创建奖补项目</t>
  </si>
  <si>
    <t>对全区90个村（社区）2132户脱贫户、监测户发展种植、养殖、家庭作坊、家庭商贸等产业的，经验收合格的，奖补1000元-5000元。联农带农任务和项目建设目标完成验收合格后予以奖补。</t>
  </si>
  <si>
    <t>改善生产生活条件，提高农户居住条件</t>
  </si>
  <si>
    <t>入户路里程，≥34公里,院坝硬化，≥3000平方米，圈舍改造，≥100个，★★★项目（工程）验收合格率100%,当年开工率100%,当年完成率100%,★★★受益脱贫人口数≥6610人,★★★受益脱贫人口满意度≥90%.</t>
  </si>
  <si>
    <t>2023年夹河村水毁道路修复项目</t>
  </si>
  <si>
    <t>新建浆砌石280立方米，断板处理1155平方，涵洞1道。</t>
  </si>
  <si>
    <t>夹河村</t>
  </si>
  <si>
    <t>方便村民及车辆出行，改善群众生产生活条件</t>
  </si>
  <si>
    <t>1.水毁道路修复≥1155平方米、2.修复浆砌石≥280立方米、3.项目（工程）验收合格率100%、4.受益脱贫人口数109人、5.收益脱贫人口满意度91%。</t>
  </si>
  <si>
    <t>2023年老湾村村部后水毁 修复治理项目</t>
  </si>
  <si>
    <t>修复挡墙60米；抗滑桩9根；修复村级主道路长50米、宽4米、厚18公分、边沟50米；修复到户路长25米、宽3米、厚15公分；新建涵洞φ50、长10米。</t>
  </si>
  <si>
    <t>修复挡墙60米、抗滑桩9根、修复村级主道路长50米、项目（工程）验收合格率100%、受益脱贫人口数198人、收益脱贫人口满意度91%。</t>
  </si>
  <si>
    <t>2023年恒口示范区鱼姐村安全饮水巩固提升项目</t>
  </si>
  <si>
    <t>修建拦水坝1处，50立方米水窖1个，饮水管道5公里</t>
  </si>
  <si>
    <t>鱼姐村</t>
  </si>
  <si>
    <t>社会事务管理局</t>
  </si>
  <si>
    <t>韩荣波</t>
  </si>
  <si>
    <t>改善群众生活条件</t>
  </si>
  <si>
    <t>★★★安全饮水巩固提升村个数≥1个；★★★项目（工程）验收合格率100%；★★★受益脱贫人口数≥708人；工程设计使用年限≥5年；受益脱贫人口满意度≥91%</t>
  </si>
  <si>
    <t>2023年恒口示范区安子沟村饮水工程改造项目</t>
  </si>
  <si>
    <t>水源提升改造1处，新修机抽备用井1处，更换管网2公里</t>
  </si>
  <si>
    <t>安子沟村</t>
  </si>
  <si>
    <t>★★★安全饮水巩固提升村个数≥1个；★★★项目（工程）验收合格率100%；★★★受益脱贫人口数≥92人；工程设计使用年限≥5年；受益脱贫人口满意度≥91%</t>
  </si>
  <si>
    <t>2023年恒口示范区南月村安全饮水巩固提升项目</t>
  </si>
  <si>
    <t>民宿群居区新建50立方米蓄水池2座，过滤池2座，饮水管道铺设2公里。</t>
  </si>
  <si>
    <t>★★★安全饮水巩固提升村个数≥1个；★★★项目（工程）验收合格率100%；★★★受益脱贫人口数≥320人；工程设计使用年限≥5年；受益脱贫人口满意度≥93%</t>
  </si>
  <si>
    <t>2023恒口示范区年龙泉村安全饮水提升改造项目</t>
  </si>
  <si>
    <t>更换管道10公里。</t>
  </si>
  <si>
    <t>龙泉村</t>
  </si>
  <si>
    <t>★★★安全饮水巩固提升村个数≥1个；★★★项目（工程）验收合格率100%；★★★受益脱贫人口数≥122人；工程设计使用年限≥5年；受益脱贫人口满意度≥94%</t>
  </si>
  <si>
    <t>2023年恒口示范区联合村安全饮水巩固提升项目</t>
  </si>
  <si>
    <t>新建2处水源大口井，2座蓄水池，2座消毒房，配备2套消毒设备，铺设管道15公里。</t>
  </si>
  <si>
    <t>联合村</t>
  </si>
  <si>
    <t>★★★安全饮水巩固提升村个数≥1个；★★★项目（工程）验收合格率100%；★★★受益脱贫人口数≥85人；工程设计使用年限≥5年；受益脱贫人口满意度≥95%</t>
  </si>
  <si>
    <t>2023年恒口示范区长行村安全饮水巩固提升项目</t>
  </si>
  <si>
    <t>新建取水枢纽1处，蓄水池1座，更换管道800米</t>
  </si>
  <si>
    <t>长行村</t>
  </si>
  <si>
    <t>★★★安全饮水巩固提升村个数≥1个；★★★项目（工程）验收合格率100%；★★★受益脱贫人口数≥20人；工程设计使用年限≥5年；受益脱贫人口满意度≥96%</t>
  </si>
  <si>
    <t>2023年水利村旅游配套设施建设项目</t>
  </si>
  <si>
    <t>新建公厕1处（50平方米），村主干道绿化，打造农户庭院经济100户</t>
  </si>
  <si>
    <t>水利村</t>
  </si>
  <si>
    <t>新修公厕，为村旅游发展提供方便</t>
  </si>
  <si>
    <t>1.新建公厕，≥1处、2.项目（工程）验收合格率100%、3.受益脱贫人口数50人、4.项目完成及时100%、5.收益脱贫人口满意度91%。</t>
  </si>
  <si>
    <t>2023年袁庄村村容村貌提升项目</t>
  </si>
  <si>
    <t>对部分农户外墙加固，面积为880㎡；安装竹篱笆1.2公里；种植李子树2000株、脆柿子树800株；打造采摘示范园3200㎡；修建1.5米步道路180米；搭建景观果架1500㎡；制作景观鸡笼10个；修建景观花池300米。</t>
  </si>
  <si>
    <t>村庄美化亮化，改善人居环境</t>
  </si>
  <si>
    <t>1.美化亮化村庄个数，≥1个、2.项目（工程）验收合格率100%、3.受益脱贫人口数，≥140人、4.项目完成及时100%、5.收益脱贫人口满意度91%。</t>
  </si>
  <si>
    <t>2023年月河村村容村貌提升项目</t>
  </si>
  <si>
    <t>场地硬化685㎡、建设污水排污3处管网460米、村级主干道拓宽提升580米。</t>
  </si>
  <si>
    <t>1.场地硬化，≥685平方米、2.建设污水排污，≥460米、3.村级主干道拓宽，≥0.58公里、4.受益脱贫人口数，≥846人、5.收益脱贫人口满意度，≥91%。</t>
  </si>
  <si>
    <t>2023年“溪映明月、南山云见”片区乡村振兴规划编制项目</t>
  </si>
  <si>
    <t>袁庄村、棋盘村、南月村、余岭村乡村振兴2022-2035年规划编制</t>
  </si>
  <si>
    <t>袁庄村、棋盘村、南月村、余岭村</t>
  </si>
  <si>
    <t>乡村振兴规划编制，为后期乡村振兴实施做好前期准备</t>
  </si>
  <si>
    <t>1.乡村振兴规划村，≥1个、2.受益脱贫人口数≥100人、3.项目完成及时100%、4.收益脱贫人口满意度≥91%。</t>
  </si>
  <si>
    <t>2023年“民俗风情、运动休闲”片区乡村振兴规划编制项目</t>
  </si>
  <si>
    <t>联红村、月坝村乡村振兴2022-2035年规划编制</t>
  </si>
  <si>
    <t>联红村、月坝村</t>
  </si>
  <si>
    <t>教体局</t>
  </si>
  <si>
    <t>刘敏</t>
  </si>
  <si>
    <t>2023年“田园慢游，雨帽听泉”片区乡村振兴规划编制项目</t>
  </si>
  <si>
    <t>双椿村、王家台村、龙泉村、老湾村乡村振兴2022-2035年规划编制</t>
  </si>
  <si>
    <t>双椿村、王家台村、龙泉村、老湾村</t>
  </si>
  <si>
    <t>农技中心</t>
  </si>
  <si>
    <t>2023年“岭南竹海，绿林康养”片区乡村振兴规划编制项目</t>
  </si>
  <si>
    <t>唐家湾村、三合村、长行村乡村振兴2022-2035年规划编制</t>
  </si>
  <si>
    <t>唐家湾村、三合村、长行村</t>
  </si>
  <si>
    <t>生态环境局</t>
  </si>
  <si>
    <t>王敦贵</t>
  </si>
  <si>
    <t>2023年“西部秦淮、陕南院子” 片区乡村振兴规划编制项目</t>
  </si>
  <si>
    <t>鲁家村、三村村乡村振兴2022-2035年规划编制</t>
  </si>
  <si>
    <t>鲁家村、三村村</t>
  </si>
  <si>
    <t>自然资源局</t>
  </si>
  <si>
    <t>陈红</t>
  </si>
  <si>
    <t>2023年“椒香谷”片区乡村振兴规划编制项目</t>
  </si>
  <si>
    <t>梅子沟村、民兴村、姜沟村、谢牌沟村乡村振兴2022-2035年规划编制</t>
  </si>
  <si>
    <t>梅子沟村、民兴村、姜沟村、谢牌沟村</t>
  </si>
  <si>
    <t>2023年雷河社区“六小工程”菜园建设项目</t>
  </si>
  <si>
    <t>流转土地35亩进行平整、划分地块、达到小菜园种植要求，修建菜园道路、灌溉管网、用电等配套设施</t>
  </si>
  <si>
    <t>雷河社区</t>
  </si>
  <si>
    <t>合理利用闲置土地，增加异地搬迁户收入，达到带动搬迁户就业的目标</t>
  </si>
  <si>
    <t>1.新建易地搬迁小菜园，≥35亩、2.项目（工程）验收合格率100%、3.受益脱贫人口数≥73人、4.项目完成及时100%、5.收益脱贫人口满意度91%。</t>
  </si>
  <si>
    <t>2023年格林搬迁社区A区至C区道路硬化项目</t>
  </si>
  <si>
    <t>格林社区A区至C区消防通道硬化，长0.520公里，宽4.5米，厚18公分；道路安全防护建设，挡墙21.15立方米，场地硬化650平方。</t>
  </si>
  <si>
    <t>格林社区</t>
  </si>
  <si>
    <t>改善搬迁群众生产生活条件，提升搬迁群众生活安全性，达到保障社区群众安全的目标</t>
  </si>
  <si>
    <t>1.搬迁社区道路硬化里程，≥0.5公里、2.项目（工程）验收合格率100%、3.受益脱贫人口数≥535人、4.项目完成及时100%、5.收益脱贫人口满意度91%。</t>
  </si>
  <si>
    <t>2023年滨水宜居“六小工程”菜园建设项目</t>
  </si>
  <si>
    <t>流转土地20亩进行平整、划分地块、达到小菜园种植要求，修建菜园道路、灌溉管网、用电等配套设施</t>
  </si>
  <si>
    <t>滨水宜居</t>
  </si>
  <si>
    <t>1.新建易地搬迁小菜园，≥20亩、2.项目（工程）验收合格率100%、3.受益脱贫人口数≥480人、4.项目完成及时100%、5.收益脱贫人口满意度≥91%。</t>
  </si>
  <si>
    <t>2023年“雨露计划”补助</t>
  </si>
  <si>
    <t>扶持脱贫户700名中高职子女上学补助，每名学生每年资助3000元</t>
  </si>
  <si>
    <t>资助家庭贫困学生上学</t>
  </si>
  <si>
    <t>1.★★★资助脱贫户子女人数，≥700人；2.★★★脱贫户子女生均资助标准，3000元/学年；3.资助经费及时发放率，100%；4.★★★受助学生满意度，≥90%；</t>
  </si>
  <si>
    <t>2023年义务教育阶段区内就读学生教育资助</t>
  </si>
  <si>
    <t>资助4191名贫困学生上学补助</t>
  </si>
  <si>
    <t>1.★★★资助义务教育阶段脱贫户子女人数上学，≥4100人；2.资助经费及时发放率，100%；3.★★★受助学生满意度，≥90%；</t>
  </si>
  <si>
    <t>2023年脱贫户参加城乡居民基本医疗保险补助项目</t>
  </si>
  <si>
    <t>对26884人脱贫户合疗补助</t>
  </si>
  <si>
    <t>卫健局</t>
  </si>
  <si>
    <t>鲁信洲</t>
  </si>
  <si>
    <t>对贫困户合疗补助</t>
  </si>
  <si>
    <t>1.★★★资助脱贫人口参加基本医疗保险人数，≥26884人；2.★★★受益脱贫人口数，≥26884人；3.★★★受益脱贫人口满意度，≥91</t>
  </si>
  <si>
    <t>2023年农村居民最低生活保障</t>
  </si>
  <si>
    <t>保障农村低保对象人数</t>
  </si>
  <si>
    <t>保障苦难群众基本生活</t>
  </si>
  <si>
    <t>农村低保对象人数≥6863人；农村低保标准≥4380元/年/人；补助资金及时发放率≥100%；经申请符合农村低保对象保障率≥100%；农村低保对象生活水平稳步提高；服务对象满意度≥90%</t>
  </si>
  <si>
    <t>2023年特困人员救助供养</t>
  </si>
  <si>
    <t>保障特困人员救助供养</t>
  </si>
  <si>
    <t>特困供养人数≥1072人；农村特困供养人员基本生活标准≥6300元/年/人；农村特困供养人员资金发放率≥100%；经申请符合村特困供养人员保障率≥100%；困难群众生活水平稳步提高；服务对象满意度≥90%</t>
  </si>
  <si>
    <t>2023年接受留守关爱服务</t>
  </si>
  <si>
    <t>保障留守关爱服务</t>
  </si>
  <si>
    <t>接受留守关爱儿童人数≥65人；接受留守关爱儿童资金发放率≥100%；经申请符合接受留守关爱儿童保障率≥100%；接受留守关爱儿童生活水平有所提升不低于上年；服务对象满意度≥90%</t>
  </si>
  <si>
    <t>2023年接受临时救助</t>
  </si>
  <si>
    <t>保障申请临时救助人员</t>
  </si>
  <si>
    <t>临时救助人数≥2973人；接受临时救助人资金发放率≥100%；经申请符合临时救助人员保障率≥100%；服务对象满意度≥90%</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</si>
</sst>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2">
    <font>
      <sz val="11"/>
      <color theme="1"/>
      <name val="等线"/>
      <charset val="134"/>
      <scheme val="minor"/>
    </font>
    <font>
      <sz val="12"/>
      <name val="黑体"/>
      <charset val="134"/>
    </font>
    <font>
      <sz val="12"/>
      <name val="仿宋"/>
      <charset val="134"/>
    </font>
    <font>
      <sz val="12"/>
      <name val="Arial"/>
      <charset val="134"/>
    </font>
    <font>
      <sz val="28"/>
      <name val="方正小标宋简体"/>
      <charset val="134"/>
    </font>
    <font>
      <sz val="18"/>
      <name val="黑体"/>
      <charset val="134"/>
    </font>
    <font>
      <sz val="18"/>
      <name val="仿宋"/>
      <charset val="134"/>
    </font>
    <font>
      <b/>
      <sz val="18"/>
      <name val="仿宋"/>
      <charset val="134"/>
    </font>
    <font>
      <sz val="18"/>
      <name val="宋体"/>
      <charset val="134"/>
    </font>
    <font>
      <sz val="18"/>
      <name val="Arial"/>
      <charset val="134"/>
    </font>
    <font>
      <sz val="12"/>
      <name val="仿宋_GB2312"/>
      <charset val="134"/>
    </font>
    <font>
      <sz val="12"/>
      <color theme="1"/>
      <name val="黑体"/>
      <charset val="134"/>
    </font>
    <font>
      <sz val="10"/>
      <color theme="1"/>
      <name val="黑体"/>
      <charset val="134"/>
    </font>
    <font>
      <b/>
      <sz val="11"/>
      <color theme="1"/>
      <name val="等线"/>
      <charset val="134"/>
      <scheme val="minor"/>
    </font>
    <font>
      <sz val="18"/>
      <color theme="1"/>
      <name val="方正小标宋简体"/>
      <charset val="134"/>
    </font>
    <font>
      <sz val="20"/>
      <color theme="1"/>
      <name val="方正小标宋简体"/>
      <charset val="134"/>
    </font>
    <font>
      <sz val="10"/>
      <color theme="1"/>
      <name val="仿宋"/>
      <charset val="134"/>
    </font>
    <font>
      <b/>
      <sz val="10"/>
      <name val="仿宋"/>
      <charset val="134"/>
    </font>
    <font>
      <b/>
      <sz val="10"/>
      <color theme="1"/>
      <name val="仿宋"/>
      <charset val="134"/>
    </font>
    <font>
      <sz val="10"/>
      <name val="仿宋"/>
      <charset val="134"/>
    </font>
    <font>
      <sz val="11"/>
      <color rgb="FFFF0000"/>
      <name val="等线"/>
      <charset val="0"/>
      <scheme val="minor"/>
    </font>
    <font>
      <b/>
      <sz val="18"/>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rgb="FF3F3F76"/>
      <name val="等线"/>
      <charset val="0"/>
      <scheme val="minor"/>
    </font>
    <font>
      <sz val="11"/>
      <color theme="0"/>
      <name val="等线"/>
      <charset val="0"/>
      <scheme val="minor"/>
    </font>
    <font>
      <sz val="11"/>
      <color rgb="FF9C650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0061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2"/>
      <name val="宋体"/>
      <charset val="134"/>
    </font>
    <font>
      <u/>
      <sz val="28"/>
      <name val="方正小标宋简体"/>
      <charset val="134"/>
    </font>
    <font>
      <u/>
      <sz val="18"/>
      <color theme="1"/>
      <name val="方正小标宋简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9" borderId="0" applyNumberFormat="0" applyBorder="0" applyAlignment="0" applyProtection="0">
      <alignment vertical="center"/>
    </xf>
    <xf numFmtId="0" fontId="25"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5"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26" fillId="1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7" borderId="9" applyNumberFormat="0" applyFont="0" applyAlignment="0" applyProtection="0">
      <alignment vertical="center"/>
    </xf>
    <xf numFmtId="0" fontId="26" fillId="15"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11" applyNumberFormat="0" applyFill="0" applyAlignment="0" applyProtection="0">
      <alignment vertical="center"/>
    </xf>
    <xf numFmtId="0" fontId="34" fillId="0" borderId="11" applyNumberFormat="0" applyFill="0" applyAlignment="0" applyProtection="0">
      <alignment vertical="center"/>
    </xf>
    <xf numFmtId="0" fontId="26" fillId="19" borderId="0" applyNumberFormat="0" applyBorder="0" applyAlignment="0" applyProtection="0">
      <alignment vertical="center"/>
    </xf>
    <xf numFmtId="0" fontId="23" fillId="0" borderId="13" applyNumberFormat="0" applyFill="0" applyAlignment="0" applyProtection="0">
      <alignment vertical="center"/>
    </xf>
    <xf numFmtId="0" fontId="26" fillId="18" borderId="0" applyNumberFormat="0" applyBorder="0" applyAlignment="0" applyProtection="0">
      <alignment vertical="center"/>
    </xf>
    <xf numFmtId="0" fontId="36" fillId="21" borderId="14" applyNumberFormat="0" applyAlignment="0" applyProtection="0">
      <alignment vertical="center"/>
    </xf>
    <xf numFmtId="0" fontId="37" fillId="21" borderId="8" applyNumberFormat="0" applyAlignment="0" applyProtection="0">
      <alignment vertical="center"/>
    </xf>
    <xf numFmtId="0" fontId="38" fillId="22" borderId="15" applyNumberFormat="0" applyAlignment="0" applyProtection="0">
      <alignment vertical="center"/>
    </xf>
    <xf numFmtId="0" fontId="22" fillId="8" borderId="0" applyNumberFormat="0" applyBorder="0" applyAlignment="0" applyProtection="0">
      <alignment vertical="center"/>
    </xf>
    <xf numFmtId="0" fontId="26" fillId="24" borderId="0" applyNumberFormat="0" applyBorder="0" applyAlignment="0" applyProtection="0">
      <alignment vertical="center"/>
    </xf>
    <xf numFmtId="0" fontId="31" fillId="0" borderId="10" applyNumberFormat="0" applyFill="0" applyAlignment="0" applyProtection="0">
      <alignment vertical="center"/>
    </xf>
    <xf numFmtId="0" fontId="33" fillId="0" borderId="12" applyNumberFormat="0" applyFill="0" applyAlignment="0" applyProtection="0">
      <alignment vertical="center"/>
    </xf>
    <xf numFmtId="0" fontId="35" fillId="20" borderId="0" applyNumberFormat="0" applyBorder="0" applyAlignment="0" applyProtection="0">
      <alignment vertical="center"/>
    </xf>
    <xf numFmtId="0" fontId="27" fillId="14" borderId="0" applyNumberFormat="0" applyBorder="0" applyAlignment="0" applyProtection="0">
      <alignment vertical="center"/>
    </xf>
    <xf numFmtId="0" fontId="22" fillId="26" borderId="0" applyNumberFormat="0" applyBorder="0" applyAlignment="0" applyProtection="0">
      <alignment vertical="center"/>
    </xf>
    <xf numFmtId="0" fontId="26" fillId="30"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25" borderId="0" applyNumberFormat="0" applyBorder="0" applyAlignment="0" applyProtection="0">
      <alignment vertical="center"/>
    </xf>
    <xf numFmtId="0" fontId="22" fillId="32" borderId="0" applyNumberFormat="0" applyBorder="0" applyAlignment="0" applyProtection="0">
      <alignment vertical="center"/>
    </xf>
    <xf numFmtId="0" fontId="26" fillId="29" borderId="0" applyNumberFormat="0" applyBorder="0" applyAlignment="0" applyProtection="0">
      <alignment vertical="center"/>
    </xf>
    <xf numFmtId="0" fontId="26" fillId="28"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6" fillId="23" borderId="0" applyNumberFormat="0" applyBorder="0" applyAlignment="0" applyProtection="0">
      <alignment vertical="center"/>
    </xf>
    <xf numFmtId="0" fontId="22" fillId="31" borderId="0" applyNumberFormat="0" applyBorder="0" applyAlignment="0" applyProtection="0">
      <alignment vertical="center"/>
    </xf>
    <xf numFmtId="0" fontId="26" fillId="13" borderId="0" applyNumberFormat="0" applyBorder="0" applyAlignment="0" applyProtection="0">
      <alignment vertical="center"/>
    </xf>
    <xf numFmtId="0" fontId="26" fillId="27" borderId="0" applyNumberFormat="0" applyBorder="0" applyAlignment="0" applyProtection="0">
      <alignment vertical="center"/>
    </xf>
    <xf numFmtId="0" fontId="22" fillId="2" borderId="0" applyNumberFormat="0" applyBorder="0" applyAlignment="0" applyProtection="0">
      <alignment vertical="center"/>
    </xf>
    <xf numFmtId="0" fontId="26" fillId="12" borderId="0" applyNumberFormat="0" applyBorder="0" applyAlignment="0" applyProtection="0">
      <alignment vertical="center"/>
    </xf>
    <xf numFmtId="0" fontId="39" fillId="0" borderId="0"/>
  </cellStyleXfs>
  <cellXfs count="5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1" fillId="0" borderId="0" xfId="0" applyFont="1" applyFill="1">
      <alignment vertical="center"/>
    </xf>
    <xf numFmtId="0" fontId="12" fillId="0" borderId="0" xfId="0" applyFont="1" applyFill="1">
      <alignment vertical="center"/>
    </xf>
    <xf numFmtId="0" fontId="13"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ill="1">
      <alignmen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1" xfId="0" applyFont="1" applyFill="1" applyBorder="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7" fillId="0" borderId="1" xfId="0" applyFont="1" applyFill="1" applyBorder="1" applyAlignment="1">
      <alignment horizontal="left" vertical="center"/>
    </xf>
    <xf numFmtId="49" fontId="19"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0" fontId="11" fillId="0" borderId="7"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R8" sqref="R8"/>
    </sheetView>
  </sheetViews>
  <sheetFormatPr defaultColWidth="9" defaultRowHeight="13.5"/>
  <cols>
    <col min="1" max="1" width="6.25" style="31" customWidth="1"/>
    <col min="2" max="2" width="18.375" style="32" customWidth="1"/>
    <col min="3" max="7" width="9.625" style="32" customWidth="1"/>
    <col min="8" max="8" width="10.625" style="32" customWidth="1"/>
    <col min="9" max="13" width="9.625" style="32" customWidth="1"/>
    <col min="14" max="16384" width="9" style="32"/>
  </cols>
  <sheetData>
    <row r="1" ht="42" customHeight="1" spans="1:13">
      <c r="A1" s="33" t="s">
        <v>0</v>
      </c>
      <c r="B1" s="34"/>
      <c r="C1" s="34"/>
      <c r="D1" s="34"/>
      <c r="E1" s="34"/>
      <c r="F1" s="34"/>
      <c r="G1" s="34"/>
      <c r="H1" s="34"/>
      <c r="I1" s="34"/>
      <c r="J1" s="34"/>
      <c r="K1" s="34"/>
      <c r="L1" s="34"/>
      <c r="M1" s="34"/>
    </row>
    <row r="2" s="27" customFormat="1" ht="23.1" customHeight="1" spans="1:13">
      <c r="A2" s="35" t="s">
        <v>1</v>
      </c>
      <c r="B2" s="35" t="s">
        <v>2</v>
      </c>
      <c r="C2" s="36" t="s">
        <v>3</v>
      </c>
      <c r="D2" s="37" t="s">
        <v>4</v>
      </c>
      <c r="E2" s="38"/>
      <c r="F2" s="38"/>
      <c r="G2" s="38"/>
      <c r="H2" s="38"/>
      <c r="I2" s="38"/>
      <c r="J2" s="38"/>
      <c r="K2" s="38"/>
      <c r="L2" s="38"/>
      <c r="M2" s="50"/>
    </row>
    <row r="3" s="28" customFormat="1" ht="37.5" customHeight="1" spans="1:13">
      <c r="A3" s="39"/>
      <c r="B3" s="39"/>
      <c r="C3" s="40"/>
      <c r="D3" s="41" t="s">
        <v>5</v>
      </c>
      <c r="E3" s="42" t="s">
        <v>6</v>
      </c>
      <c r="F3" s="42" t="s">
        <v>7</v>
      </c>
      <c r="G3" s="42" t="s">
        <v>8</v>
      </c>
      <c r="H3" s="42" t="s">
        <v>9</v>
      </c>
      <c r="I3" s="42" t="s">
        <v>10</v>
      </c>
      <c r="J3" s="42" t="s">
        <v>11</v>
      </c>
      <c r="K3" s="42" t="s">
        <v>12</v>
      </c>
      <c r="L3" s="42" t="s">
        <v>13</v>
      </c>
      <c r="M3" s="42" t="s">
        <v>14</v>
      </c>
    </row>
    <row r="4" ht="21.95" customHeight="1" spans="1:13">
      <c r="A4" s="43"/>
      <c r="B4" s="44" t="s">
        <v>15</v>
      </c>
      <c r="C4" s="45">
        <f>C5+C9+C13+C16+C18</f>
        <v>64</v>
      </c>
      <c r="D4" s="45">
        <f t="shared" ref="D4:M4" si="0">D5+D9+D13+D16+D18</f>
        <v>15808</v>
      </c>
      <c r="E4" s="45">
        <f t="shared" si="0"/>
        <v>7515</v>
      </c>
      <c r="F4" s="45">
        <f t="shared" si="0"/>
        <v>0</v>
      </c>
      <c r="G4" s="45">
        <f t="shared" si="0"/>
        <v>8293</v>
      </c>
      <c r="H4" s="45">
        <f t="shared" si="0"/>
        <v>0</v>
      </c>
      <c r="I4" s="45">
        <f t="shared" si="0"/>
        <v>0</v>
      </c>
      <c r="J4" s="45">
        <f t="shared" si="0"/>
        <v>0</v>
      </c>
      <c r="K4" s="45">
        <f t="shared" si="0"/>
        <v>0</v>
      </c>
      <c r="L4" s="45">
        <f t="shared" si="0"/>
        <v>0</v>
      </c>
      <c r="M4" s="45">
        <f t="shared" si="0"/>
        <v>0</v>
      </c>
    </row>
    <row r="5" s="29" customFormat="1" ht="32" customHeight="1" spans="1:13">
      <c r="A5" s="43">
        <v>1</v>
      </c>
      <c r="B5" s="46" t="s">
        <v>16</v>
      </c>
      <c r="C5" s="45">
        <f>VLOOKUP(B5,项目库明细表!A:W,2,0)</f>
        <v>33</v>
      </c>
      <c r="D5" s="45">
        <f>E5+F5+G5+H5+I5+J5+K5+L5+M5</f>
        <v>7448.938545</v>
      </c>
      <c r="E5" s="45">
        <f>E6+E7+E8</f>
        <v>4735.938545</v>
      </c>
      <c r="F5" s="45">
        <f t="shared" ref="F5:M5" si="1">F6+F7+F8</f>
        <v>0</v>
      </c>
      <c r="G5" s="45">
        <f t="shared" si="1"/>
        <v>2713</v>
      </c>
      <c r="H5" s="45">
        <f t="shared" si="1"/>
        <v>0</v>
      </c>
      <c r="I5" s="45">
        <f t="shared" si="1"/>
        <v>0</v>
      </c>
      <c r="J5" s="45">
        <f t="shared" si="1"/>
        <v>0</v>
      </c>
      <c r="K5" s="45">
        <f t="shared" si="1"/>
        <v>0</v>
      </c>
      <c r="L5" s="45">
        <f t="shared" si="1"/>
        <v>0</v>
      </c>
      <c r="M5" s="45">
        <f t="shared" si="1"/>
        <v>0</v>
      </c>
    </row>
    <row r="6" ht="32" customHeight="1" spans="1:13">
      <c r="A6" s="43">
        <v>2</v>
      </c>
      <c r="B6" s="47" t="s">
        <v>17</v>
      </c>
      <c r="C6" s="43">
        <f>VLOOKUP(B6,项目库明细表!A:W,2,0)</f>
        <v>12</v>
      </c>
      <c r="D6" s="43">
        <f t="shared" ref="D6:D21" si="2">E6+F6+G6+H6+I6+J6+K6+L6+M6</f>
        <v>5344.579456</v>
      </c>
      <c r="E6" s="43">
        <f>VLOOKUP(B6,项目库明细表!A:W,11,0)</f>
        <v>2631.579456</v>
      </c>
      <c r="F6" s="43">
        <f>VLOOKUP(B6,项目库明细表!A:W,15,0)</f>
        <v>0</v>
      </c>
      <c r="G6" s="43">
        <f>VLOOKUP(B6,项目库明细表!A:W,16,0)</f>
        <v>2713</v>
      </c>
      <c r="H6" s="43">
        <f>VLOOKUP(B6,项目库明细表!A:W,17,0)</f>
        <v>0</v>
      </c>
      <c r="I6" s="43">
        <f>VLOOKUP(B6,项目库明细表!A:W,18,0)</f>
        <v>0</v>
      </c>
      <c r="J6" s="43">
        <f>VLOOKUP(B6,项目库明细表!A:W,19,0)</f>
        <v>0</v>
      </c>
      <c r="K6" s="43">
        <f>VLOOKUP(B6,项目库明细表!A:W,20,0)</f>
        <v>0</v>
      </c>
      <c r="L6" s="43">
        <f>VLOOKUP(B6,项目库明细表!A:W,21,0)</f>
        <v>0</v>
      </c>
      <c r="M6" s="43">
        <f>VLOOKUP(B6,项目库明细表!A:W,22,0)</f>
        <v>0</v>
      </c>
    </row>
    <row r="7" ht="32" customHeight="1" spans="1:13">
      <c r="A7" s="43">
        <v>3</v>
      </c>
      <c r="B7" s="47" t="s">
        <v>18</v>
      </c>
      <c r="C7" s="43">
        <f>VLOOKUP(B7,项目库明细表!A:W,2,0)</f>
        <v>18</v>
      </c>
      <c r="D7" s="43">
        <f t="shared" si="2"/>
        <v>1776.99596</v>
      </c>
      <c r="E7" s="43">
        <f>VLOOKUP(B7,项目库明细表!A:W,11,0)</f>
        <v>1776.99596</v>
      </c>
      <c r="F7" s="43">
        <f>VLOOKUP(B7,项目库明细表!A:W,15,0)</f>
        <v>0</v>
      </c>
      <c r="G7" s="43">
        <f>VLOOKUP(B7,项目库明细表!A:W,16,0)</f>
        <v>0</v>
      </c>
      <c r="H7" s="43">
        <f>VLOOKUP(B7,项目库明细表!A:W,17,0)</f>
        <v>0</v>
      </c>
      <c r="I7" s="43">
        <f>VLOOKUP(B7,项目库明细表!A:W,18,0)</f>
        <v>0</v>
      </c>
      <c r="J7" s="43">
        <f>VLOOKUP(B7,项目库明细表!A:W,19,0)</f>
        <v>0</v>
      </c>
      <c r="K7" s="43">
        <f>VLOOKUP(B7,项目库明细表!A:W,20,0)</f>
        <v>0</v>
      </c>
      <c r="L7" s="43">
        <f>VLOOKUP(B7,项目库明细表!A:W,21,0)</f>
        <v>0</v>
      </c>
      <c r="M7" s="43">
        <f>VLOOKUP(B7,项目库明细表!A:W,22,0)</f>
        <v>0</v>
      </c>
    </row>
    <row r="8" ht="32" customHeight="1" spans="1:13">
      <c r="A8" s="43">
        <v>4</v>
      </c>
      <c r="B8" s="47" t="s">
        <v>19</v>
      </c>
      <c r="C8" s="43">
        <f>VLOOKUP(B8,项目库明细表!A:W,2,0)</f>
        <v>3</v>
      </c>
      <c r="D8" s="43">
        <f t="shared" si="2"/>
        <v>327.363129</v>
      </c>
      <c r="E8" s="43">
        <f>VLOOKUP(B8,项目库明细表!A:W,11,0)</f>
        <v>327.363129</v>
      </c>
      <c r="F8" s="43">
        <f>VLOOKUP(B8,项目库明细表!A:W,15,0)</f>
        <v>0</v>
      </c>
      <c r="G8" s="43">
        <f>VLOOKUP(B8,项目库明细表!A:W,16,0)</f>
        <v>0</v>
      </c>
      <c r="H8" s="43">
        <f>VLOOKUP(B8,项目库明细表!A:W,17,0)</f>
        <v>0</v>
      </c>
      <c r="I8" s="43">
        <f>VLOOKUP(B8,项目库明细表!A:W,18,0)</f>
        <v>0</v>
      </c>
      <c r="J8" s="43">
        <f>VLOOKUP(B8,项目库明细表!A:W,19,0)</f>
        <v>0</v>
      </c>
      <c r="K8" s="43">
        <f>VLOOKUP(B8,项目库明细表!A:W,20,0)</f>
        <v>0</v>
      </c>
      <c r="L8" s="43">
        <f>VLOOKUP(B8,项目库明细表!A:W,21,0)</f>
        <v>0</v>
      </c>
      <c r="M8" s="43">
        <f>VLOOKUP(B8,项目库明细表!A:W,22,0)</f>
        <v>0</v>
      </c>
    </row>
    <row r="9" s="29" customFormat="1" ht="32" customHeight="1" spans="1:13">
      <c r="A9" s="43">
        <v>7</v>
      </c>
      <c r="B9" s="46" t="s">
        <v>20</v>
      </c>
      <c r="C9" s="45">
        <f>VLOOKUP(B9,项目库明细表!A:W,2,0)</f>
        <v>3</v>
      </c>
      <c r="D9" s="45">
        <f t="shared" si="2"/>
        <v>417.661455</v>
      </c>
      <c r="E9" s="45">
        <f>E10+E11+E12</f>
        <v>417.661455</v>
      </c>
      <c r="F9" s="45">
        <f t="shared" ref="F9:M9" si="3">F10+F11+F12</f>
        <v>0</v>
      </c>
      <c r="G9" s="45">
        <f t="shared" si="3"/>
        <v>0</v>
      </c>
      <c r="H9" s="45">
        <f t="shared" si="3"/>
        <v>0</v>
      </c>
      <c r="I9" s="45">
        <f t="shared" si="3"/>
        <v>0</v>
      </c>
      <c r="J9" s="45">
        <f t="shared" si="3"/>
        <v>0</v>
      </c>
      <c r="K9" s="45">
        <f t="shared" si="3"/>
        <v>0</v>
      </c>
      <c r="L9" s="45">
        <f t="shared" si="3"/>
        <v>0</v>
      </c>
      <c r="M9" s="45">
        <f t="shared" si="3"/>
        <v>0</v>
      </c>
    </row>
    <row r="10" ht="32" customHeight="1" spans="1:13">
      <c r="A10" s="43">
        <v>8</v>
      </c>
      <c r="B10" s="47" t="s">
        <v>21</v>
      </c>
      <c r="C10" s="43">
        <f>VLOOKUP(B10,项目库明细表!A:W,2,0)</f>
        <v>1</v>
      </c>
      <c r="D10" s="43">
        <f t="shared" si="2"/>
        <v>298.261455</v>
      </c>
      <c r="E10" s="43">
        <f>VLOOKUP(B10,项目库明细表!A:W,11,0)</f>
        <v>298.261455</v>
      </c>
      <c r="F10" s="43">
        <f>VLOOKUP(B10,项目库明细表!A:W,15,0)</f>
        <v>0</v>
      </c>
      <c r="G10" s="43">
        <f>VLOOKUP(B10,项目库明细表!A:W,16,0)</f>
        <v>0</v>
      </c>
      <c r="H10" s="43">
        <f>VLOOKUP(B10,项目库明细表!A:W,17,0)</f>
        <v>0</v>
      </c>
      <c r="I10" s="43">
        <f>VLOOKUP(B10,项目库明细表!A:W,18,0)</f>
        <v>0</v>
      </c>
      <c r="J10" s="43">
        <f>VLOOKUP(B10,项目库明细表!A:W,19,0)</f>
        <v>0</v>
      </c>
      <c r="K10" s="43">
        <f>VLOOKUP(B10,项目库明细表!A:W,20,0)</f>
        <v>0</v>
      </c>
      <c r="L10" s="43">
        <f>VLOOKUP(B10,项目库明细表!A:W,21,0)</f>
        <v>0</v>
      </c>
      <c r="M10" s="43">
        <f>VLOOKUP(B10,项目库明细表!A:W,22,0)</f>
        <v>0</v>
      </c>
    </row>
    <row r="11" ht="32" customHeight="1" spans="1:13">
      <c r="A11" s="43">
        <v>10</v>
      </c>
      <c r="B11" s="47" t="s">
        <v>22</v>
      </c>
      <c r="C11" s="43">
        <f>VLOOKUP(B11,项目库明细表!A:W,2,0)</f>
        <v>1</v>
      </c>
      <c r="D11" s="43">
        <f t="shared" si="2"/>
        <v>19.4</v>
      </c>
      <c r="E11" s="43">
        <f>VLOOKUP(B11,项目库明细表!A:W,11,0)</f>
        <v>19.4</v>
      </c>
      <c r="F11" s="43">
        <f>VLOOKUP(B11,项目库明细表!A:W,15,0)</f>
        <v>0</v>
      </c>
      <c r="G11" s="43">
        <f>VLOOKUP(B11,项目库明细表!A:W,16,0)</f>
        <v>0</v>
      </c>
      <c r="H11" s="43">
        <f>VLOOKUP(B11,项目库明细表!A:W,17,0)</f>
        <v>0</v>
      </c>
      <c r="I11" s="43">
        <f>VLOOKUP(B11,项目库明细表!A:W,18,0)</f>
        <v>0</v>
      </c>
      <c r="J11" s="43">
        <f>VLOOKUP(B11,项目库明细表!A:W,19,0)</f>
        <v>0</v>
      </c>
      <c r="K11" s="43">
        <f>VLOOKUP(B11,项目库明细表!A:W,20,0)</f>
        <v>0</v>
      </c>
      <c r="L11" s="43">
        <f>VLOOKUP(B11,项目库明细表!A:W,21,0)</f>
        <v>0</v>
      </c>
      <c r="M11" s="43">
        <f>VLOOKUP(B11,项目库明细表!A:W,22,0)</f>
        <v>0</v>
      </c>
    </row>
    <row r="12" s="29" customFormat="1" ht="32" customHeight="1" spans="1:13">
      <c r="A12" s="43">
        <v>12</v>
      </c>
      <c r="B12" s="48" t="s">
        <v>23</v>
      </c>
      <c r="C12" s="43">
        <f>VLOOKUP(B12,项目库明细表!A:W,2,0)</f>
        <v>1</v>
      </c>
      <c r="D12" s="43">
        <f t="shared" si="2"/>
        <v>100</v>
      </c>
      <c r="E12" s="43">
        <f>VLOOKUP(B12,项目库明细表!A:W,11,0)</f>
        <v>100</v>
      </c>
      <c r="F12" s="43">
        <f>VLOOKUP(B12,项目库明细表!A:W,15,0)</f>
        <v>0</v>
      </c>
      <c r="G12" s="43">
        <f>VLOOKUP(B12,项目库明细表!A:W,16,0)</f>
        <v>0</v>
      </c>
      <c r="H12" s="43">
        <f>VLOOKUP(B12,项目库明细表!A:W,17,0)</f>
        <v>0</v>
      </c>
      <c r="I12" s="43">
        <f>VLOOKUP(B12,项目库明细表!A:W,18,0)</f>
        <v>0</v>
      </c>
      <c r="J12" s="43">
        <f>VLOOKUP(B12,项目库明细表!A:W,19,0)</f>
        <v>0</v>
      </c>
      <c r="K12" s="43">
        <f>VLOOKUP(B12,项目库明细表!A:W,20,0)</f>
        <v>0</v>
      </c>
      <c r="L12" s="43">
        <f>VLOOKUP(B12,项目库明细表!A:W,21,0)</f>
        <v>0</v>
      </c>
      <c r="M12" s="43">
        <f>VLOOKUP(B12,项目库明细表!A:W,22,0)</f>
        <v>0</v>
      </c>
    </row>
    <row r="13" s="29" customFormat="1" ht="32" customHeight="1" spans="1:13">
      <c r="A13" s="43">
        <v>14</v>
      </c>
      <c r="B13" s="46" t="s">
        <v>24</v>
      </c>
      <c r="C13" s="45">
        <f>VLOOKUP(B13,项目库明细表!A:W,2,0)</f>
        <v>18</v>
      </c>
      <c r="D13" s="45">
        <f t="shared" si="2"/>
        <v>2061.3</v>
      </c>
      <c r="E13" s="45">
        <f>E14+E15</f>
        <v>2061.3</v>
      </c>
      <c r="F13" s="45">
        <f t="shared" ref="F13:M13" si="4">F14+F15</f>
        <v>0</v>
      </c>
      <c r="G13" s="45">
        <f t="shared" si="4"/>
        <v>0</v>
      </c>
      <c r="H13" s="45">
        <f t="shared" si="4"/>
        <v>0</v>
      </c>
      <c r="I13" s="45">
        <f t="shared" si="4"/>
        <v>0</v>
      </c>
      <c r="J13" s="45">
        <f t="shared" si="4"/>
        <v>0</v>
      </c>
      <c r="K13" s="45">
        <f t="shared" si="4"/>
        <v>0</v>
      </c>
      <c r="L13" s="45">
        <f t="shared" si="4"/>
        <v>0</v>
      </c>
      <c r="M13" s="45">
        <f t="shared" si="4"/>
        <v>0</v>
      </c>
    </row>
    <row r="14" ht="32" customHeight="1" spans="1:13">
      <c r="A14" s="43">
        <v>15</v>
      </c>
      <c r="B14" s="47" t="s">
        <v>25</v>
      </c>
      <c r="C14" s="43">
        <f>VLOOKUP(B14,项目库明细表!A:W,2,0)</f>
        <v>12</v>
      </c>
      <c r="D14" s="43">
        <f t="shared" si="2"/>
        <v>1691.7</v>
      </c>
      <c r="E14" s="43">
        <f>VLOOKUP(B14,项目库明细表!A:W,11,0)</f>
        <v>1691.7</v>
      </c>
      <c r="F14" s="43">
        <f>VLOOKUP(B14,项目库明细表!A:W,15,0)</f>
        <v>0</v>
      </c>
      <c r="G14" s="43">
        <f>VLOOKUP(B14,项目库明细表!A:W,16,0)</f>
        <v>0</v>
      </c>
      <c r="H14" s="43">
        <f>VLOOKUP(B14,项目库明细表!A:W,17,0)</f>
        <v>0</v>
      </c>
      <c r="I14" s="43">
        <f>VLOOKUP(B14,项目库明细表!A:W,18,0)</f>
        <v>0</v>
      </c>
      <c r="J14" s="43">
        <f>VLOOKUP(B14,项目库明细表!A:W,19,0)</f>
        <v>0</v>
      </c>
      <c r="K14" s="43">
        <f>VLOOKUP(B14,项目库明细表!A:W,20,0)</f>
        <v>0</v>
      </c>
      <c r="L14" s="43">
        <f>VLOOKUP(B14,项目库明细表!A:W,21,0)</f>
        <v>0</v>
      </c>
      <c r="M14" s="43">
        <f>VLOOKUP(B14,项目库明细表!A:W,22,0)</f>
        <v>0</v>
      </c>
    </row>
    <row r="15" ht="32" customHeight="1" spans="1:13">
      <c r="A15" s="43">
        <v>17</v>
      </c>
      <c r="B15" s="47" t="s">
        <v>26</v>
      </c>
      <c r="C15" s="43">
        <f>VLOOKUP(B15,项目库明细表!A:W,2,0)</f>
        <v>6</v>
      </c>
      <c r="D15" s="43">
        <f t="shared" si="2"/>
        <v>369.6</v>
      </c>
      <c r="E15" s="43">
        <f>VLOOKUP(B15,项目库明细表!A:W,11,0)</f>
        <v>369.6</v>
      </c>
      <c r="F15" s="43">
        <f>VLOOKUP(B15,项目库明细表!A:W,15,0)</f>
        <v>0</v>
      </c>
      <c r="G15" s="43">
        <f>VLOOKUP(B15,项目库明细表!A:W,16,0)</f>
        <v>0</v>
      </c>
      <c r="H15" s="43">
        <f>VLOOKUP(B15,项目库明细表!A:W,17,0)</f>
        <v>0</v>
      </c>
      <c r="I15" s="43">
        <f>VLOOKUP(B15,项目库明细表!A:W,18,0)</f>
        <v>0</v>
      </c>
      <c r="J15" s="43">
        <f>VLOOKUP(B15,项目库明细表!A:W,19,0)</f>
        <v>0</v>
      </c>
      <c r="K15" s="43">
        <f>VLOOKUP(B15,项目库明细表!A:W,20,0)</f>
        <v>0</v>
      </c>
      <c r="L15" s="43">
        <f>VLOOKUP(B15,项目库明细表!A:W,21,0)</f>
        <v>0</v>
      </c>
      <c r="M15" s="43">
        <f>VLOOKUP(B15,项目库明细表!A:W,22,0)</f>
        <v>0</v>
      </c>
    </row>
    <row r="16" s="29" customFormat="1" ht="32" customHeight="1" spans="1:13">
      <c r="A16" s="43">
        <v>20</v>
      </c>
      <c r="B16" s="46" t="s">
        <v>27</v>
      </c>
      <c r="C16" s="45">
        <f>VLOOKUP(B16,项目库明细表!A:W,2,0)</f>
        <v>3</v>
      </c>
      <c r="D16" s="45">
        <f t="shared" si="2"/>
        <v>85</v>
      </c>
      <c r="E16" s="45">
        <f>E17</f>
        <v>85</v>
      </c>
      <c r="F16" s="45">
        <f t="shared" ref="F16:M16" si="5">F17</f>
        <v>0</v>
      </c>
      <c r="G16" s="45">
        <f t="shared" si="5"/>
        <v>0</v>
      </c>
      <c r="H16" s="45">
        <f t="shared" si="5"/>
        <v>0</v>
      </c>
      <c r="I16" s="45">
        <f t="shared" si="5"/>
        <v>0</v>
      </c>
      <c r="J16" s="45">
        <f t="shared" si="5"/>
        <v>0</v>
      </c>
      <c r="K16" s="45">
        <f t="shared" si="5"/>
        <v>0</v>
      </c>
      <c r="L16" s="45">
        <f t="shared" si="5"/>
        <v>0</v>
      </c>
      <c r="M16" s="45">
        <f t="shared" si="5"/>
        <v>0</v>
      </c>
    </row>
    <row r="17" ht="32" customHeight="1" spans="1:13">
      <c r="A17" s="43">
        <v>21</v>
      </c>
      <c r="B17" s="47" t="s">
        <v>28</v>
      </c>
      <c r="C17" s="43">
        <f>VLOOKUP(B17,项目库明细表!A:W,2,0)</f>
        <v>3</v>
      </c>
      <c r="D17" s="43">
        <f t="shared" si="2"/>
        <v>85</v>
      </c>
      <c r="E17" s="43">
        <f>VLOOKUP(B17,项目库明细表!A:W,11,0)</f>
        <v>85</v>
      </c>
      <c r="F17" s="43">
        <f>VLOOKUP(B17,项目库明细表!A:W,15,0)</f>
        <v>0</v>
      </c>
      <c r="G17" s="43">
        <f>VLOOKUP(B17,项目库明细表!A:W,16,0)</f>
        <v>0</v>
      </c>
      <c r="H17" s="43">
        <f>VLOOKUP(B17,项目库明细表!A:W,17,0)</f>
        <v>0</v>
      </c>
      <c r="I17" s="43">
        <f>VLOOKUP(B17,项目库明细表!A:W,18,0)</f>
        <v>0</v>
      </c>
      <c r="J17" s="43">
        <f>VLOOKUP(B17,项目库明细表!A:W,19,0)</f>
        <v>0</v>
      </c>
      <c r="K17" s="43">
        <f>VLOOKUP(B17,项目库明细表!A:W,20,0)</f>
        <v>0</v>
      </c>
      <c r="L17" s="43">
        <f>VLOOKUP(B17,项目库明细表!A:W,21,0)</f>
        <v>0</v>
      </c>
      <c r="M17" s="43">
        <f>VLOOKUP(B17,项目库明细表!A:W,22,0)</f>
        <v>0</v>
      </c>
    </row>
    <row r="18" ht="32" customHeight="1" spans="1:13">
      <c r="A18" s="43">
        <v>27</v>
      </c>
      <c r="B18" s="46" t="s">
        <v>29</v>
      </c>
      <c r="C18" s="45">
        <f>VLOOKUP(B18,项目库明细表!A:W,2,0)</f>
        <v>7</v>
      </c>
      <c r="D18" s="45">
        <f t="shared" si="2"/>
        <v>5795.1</v>
      </c>
      <c r="E18" s="45">
        <f>E19+E20+E21</f>
        <v>215.1</v>
      </c>
      <c r="F18" s="45">
        <f t="shared" ref="F18:M18" si="6">F19+F20+F21</f>
        <v>0</v>
      </c>
      <c r="G18" s="45">
        <f t="shared" si="6"/>
        <v>5580</v>
      </c>
      <c r="H18" s="45">
        <f t="shared" si="6"/>
        <v>0</v>
      </c>
      <c r="I18" s="45">
        <f t="shared" si="6"/>
        <v>0</v>
      </c>
      <c r="J18" s="45">
        <f t="shared" si="6"/>
        <v>0</v>
      </c>
      <c r="K18" s="45">
        <f t="shared" si="6"/>
        <v>0</v>
      </c>
      <c r="L18" s="45">
        <f t="shared" si="6"/>
        <v>0</v>
      </c>
      <c r="M18" s="45">
        <f t="shared" si="6"/>
        <v>0</v>
      </c>
    </row>
    <row r="19" s="30" customFormat="1" ht="32" customHeight="1" spans="1:13">
      <c r="A19" s="43">
        <v>28</v>
      </c>
      <c r="B19" s="49" t="s">
        <v>30</v>
      </c>
      <c r="C19" s="43">
        <f>VLOOKUP(B19,项目库明细表!A:W,2,0)</f>
        <v>2</v>
      </c>
      <c r="D19" s="43">
        <f t="shared" si="2"/>
        <v>395.1</v>
      </c>
      <c r="E19" s="43">
        <f>VLOOKUP(B19,项目库明细表!A:W,11,0)</f>
        <v>215.1</v>
      </c>
      <c r="F19" s="43">
        <f>VLOOKUP(B19,项目库明细表!A:W,15,0)</f>
        <v>0</v>
      </c>
      <c r="G19" s="43">
        <f>VLOOKUP(B19,项目库明细表!A:W,16,0)</f>
        <v>180</v>
      </c>
      <c r="H19" s="43">
        <f>VLOOKUP(B19,项目库明细表!A:W,17,0)</f>
        <v>0</v>
      </c>
      <c r="I19" s="43">
        <f>VLOOKUP(B19,项目库明细表!A:W,18,0)</f>
        <v>0</v>
      </c>
      <c r="J19" s="43">
        <f>VLOOKUP(B19,项目库明细表!A:W,19,0)</f>
        <v>0</v>
      </c>
      <c r="K19" s="43">
        <f>VLOOKUP(B19,项目库明细表!A:W,20,0)</f>
        <v>0</v>
      </c>
      <c r="L19" s="43">
        <f>VLOOKUP(B19,项目库明细表!A:W,21,0)</f>
        <v>0</v>
      </c>
      <c r="M19" s="43">
        <f>VLOOKUP(B19,项目库明细表!A:W,22,0)</f>
        <v>0</v>
      </c>
    </row>
    <row r="20" ht="32" customHeight="1" spans="1:13">
      <c r="A20" s="43">
        <v>30</v>
      </c>
      <c r="B20" s="49" t="s">
        <v>31</v>
      </c>
      <c r="C20" s="43">
        <f>VLOOKUP(B20,项目库明细表!A:W,2,0)</f>
        <v>1</v>
      </c>
      <c r="D20" s="43">
        <f t="shared" si="2"/>
        <v>170</v>
      </c>
      <c r="E20" s="43">
        <f>VLOOKUP(B20,项目库明细表!A:W,11,0)</f>
        <v>0</v>
      </c>
      <c r="F20" s="43">
        <f>VLOOKUP(B20,项目库明细表!A:W,15,0)</f>
        <v>0</v>
      </c>
      <c r="G20" s="43">
        <f>VLOOKUP(B20,项目库明细表!A:W,16,0)</f>
        <v>170</v>
      </c>
      <c r="H20" s="43">
        <f>VLOOKUP(B20,项目库明细表!A:W,17,0)</f>
        <v>0</v>
      </c>
      <c r="I20" s="43">
        <f>VLOOKUP(B20,项目库明细表!A:W,18,0)</f>
        <v>0</v>
      </c>
      <c r="J20" s="43">
        <f>VLOOKUP(B20,项目库明细表!A:W,19,0)</f>
        <v>0</v>
      </c>
      <c r="K20" s="43">
        <f>VLOOKUP(B20,项目库明细表!A:W,20,0)</f>
        <v>0</v>
      </c>
      <c r="L20" s="43">
        <f>VLOOKUP(B20,项目库明细表!A:W,21,0)</f>
        <v>0</v>
      </c>
      <c r="M20" s="43">
        <f>VLOOKUP(B20,项目库明细表!A:W,22,0)</f>
        <v>0</v>
      </c>
    </row>
    <row r="21" ht="32" customHeight="1" spans="1:13">
      <c r="A21" s="43">
        <v>31</v>
      </c>
      <c r="B21" s="49" t="s">
        <v>32</v>
      </c>
      <c r="C21" s="43">
        <f>VLOOKUP(B21,项目库明细表!A:W,2,0)</f>
        <v>4</v>
      </c>
      <c r="D21" s="43">
        <f t="shared" si="2"/>
        <v>5230</v>
      </c>
      <c r="E21" s="43">
        <f>VLOOKUP(B21,项目库明细表!A:W,11,0)</f>
        <v>0</v>
      </c>
      <c r="F21" s="43">
        <f>VLOOKUP(B21,项目库明细表!A:W,15,0)</f>
        <v>0</v>
      </c>
      <c r="G21" s="43">
        <f>VLOOKUP(B21,项目库明细表!A:W,16,0)</f>
        <v>5230</v>
      </c>
      <c r="H21" s="43">
        <f>VLOOKUP(B21,项目库明细表!A:W,17,0)</f>
        <v>0</v>
      </c>
      <c r="I21" s="43">
        <f>VLOOKUP(B21,项目库明细表!A:W,18,0)</f>
        <v>0</v>
      </c>
      <c r="J21" s="43">
        <f>VLOOKUP(B21,项目库明细表!A:W,19,0)</f>
        <v>0</v>
      </c>
      <c r="K21" s="43">
        <f>VLOOKUP(B21,项目库明细表!A:W,20,0)</f>
        <v>0</v>
      </c>
      <c r="L21" s="43">
        <f>VLOOKUP(B21,项目库明细表!A:W,21,0)</f>
        <v>0</v>
      </c>
      <c r="M21" s="43">
        <f>VLOOKUP(B21,项目库明细表!A:W,22,0)</f>
        <v>0</v>
      </c>
    </row>
  </sheetData>
  <mergeCells count="5">
    <mergeCell ref="A1:M1"/>
    <mergeCell ref="D2:M2"/>
    <mergeCell ref="A2:A3"/>
    <mergeCell ref="B2:B3"/>
    <mergeCell ref="C2:C3"/>
  </mergeCells>
  <printOptions horizontalCentered="1"/>
  <pageMargins left="0.551181102362205" right="0.551181102362205" top="0.590551181102362" bottom="0.590551181102362" header="0.31496062992126" footer="0.31496062992126"/>
  <pageSetup paperSize="9" firstPageNumber="4" orientation="landscape" useFirstPageNumber="1"/>
  <headerFooter>
    <oddFooter>&amp;C- &amp;P -</oddFooter>
  </headerFooter>
  <ignoredErrors>
    <ignoredError sqref="E19:M21 E17:M18 E14:M16 E9:M13"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86"/>
  <sheetViews>
    <sheetView tabSelected="1" zoomScale="45" zoomScaleNormal="45" workbookViewId="0">
      <pane ySplit="5" topLeftCell="A48" activePane="bottomLeft" state="frozen"/>
      <selection/>
      <selection pane="bottomLeft" activeCell="C52" sqref="C52"/>
    </sheetView>
  </sheetViews>
  <sheetFormatPr defaultColWidth="6.875" defaultRowHeight="15"/>
  <cols>
    <col min="1" max="1" width="20.625" style="4" customWidth="1"/>
    <col min="2" max="2" width="33.4083333333333" style="3" customWidth="1"/>
    <col min="3" max="3" width="43.7416666666667" style="3" customWidth="1"/>
    <col min="4" max="4" width="7.875" style="3" customWidth="1"/>
    <col min="5" max="5" width="8.125" style="3" customWidth="1"/>
    <col min="6" max="6" width="6.375" style="3" customWidth="1"/>
    <col min="7" max="7" width="10.625" style="3" customWidth="1"/>
    <col min="8" max="8" width="10.275" style="3" customWidth="1"/>
    <col min="9" max="9" width="22.5" style="3" customWidth="1"/>
    <col min="10" max="10" width="19.7666666666667" style="3" customWidth="1"/>
    <col min="11" max="11" width="21.1333333333333" style="3" customWidth="1"/>
    <col min="12" max="12" width="19.3166666666667" style="3" customWidth="1"/>
    <col min="13" max="13" width="18.6333333333333" style="3" customWidth="1"/>
    <col min="14" max="14" width="12.625" style="3" customWidth="1"/>
    <col min="15" max="15" width="19.0916666666667" style="3" customWidth="1"/>
    <col min="16" max="16" width="20.675" style="3" customWidth="1"/>
    <col min="17" max="23" width="8.625" style="3" customWidth="1"/>
    <col min="24" max="24" width="6.375" style="3" customWidth="1"/>
    <col min="25" max="29" width="7.625" style="3" customWidth="1"/>
    <col min="30" max="31" width="13.625" style="3" customWidth="1"/>
    <col min="32" max="32" width="14.1666666666667" style="3" customWidth="1"/>
    <col min="33" max="33" width="32.1833333333333" style="3" customWidth="1"/>
    <col min="34" max="34" width="53.0333333333333" style="3" customWidth="1"/>
    <col min="35" max="35" width="15" style="3" customWidth="1"/>
    <col min="36" max="39" width="8" style="3" hidden="1" customWidth="1"/>
    <col min="40" max="40" width="23.375" style="3" hidden="1" customWidth="1"/>
    <col min="41" max="41" width="8" style="3" hidden="1" customWidth="1"/>
    <col min="42" max="42" width="1.36666666666667" style="3" customWidth="1"/>
    <col min="43" max="271" width="8" style="3" customWidth="1"/>
    <col min="272" max="16384" width="6.875" style="3"/>
  </cols>
  <sheetData>
    <row r="1" ht="60" customHeight="1" spans="1:35">
      <c r="A1" s="5" t="s">
        <v>33</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21"/>
    </row>
    <row r="2" s="1" customFormat="1" ht="30" customHeight="1" spans="1:41">
      <c r="A2" s="6" t="s">
        <v>2</v>
      </c>
      <c r="B2" s="7" t="s">
        <v>34</v>
      </c>
      <c r="C2" s="7" t="s">
        <v>35</v>
      </c>
      <c r="D2" s="7" t="s">
        <v>36</v>
      </c>
      <c r="E2" s="7"/>
      <c r="F2" s="7" t="s">
        <v>37</v>
      </c>
      <c r="G2" s="7" t="s">
        <v>38</v>
      </c>
      <c r="H2" s="8" t="s">
        <v>39</v>
      </c>
      <c r="I2" s="8" t="s">
        <v>40</v>
      </c>
      <c r="J2" s="17" t="s">
        <v>41</v>
      </c>
      <c r="K2" s="18"/>
      <c r="L2" s="18"/>
      <c r="M2" s="18"/>
      <c r="N2" s="18"/>
      <c r="O2" s="18"/>
      <c r="P2" s="18"/>
      <c r="Q2" s="18"/>
      <c r="R2" s="18"/>
      <c r="S2" s="18"/>
      <c r="T2" s="18"/>
      <c r="U2" s="18"/>
      <c r="V2" s="18"/>
      <c r="W2" s="20"/>
      <c r="X2" s="7" t="s">
        <v>42</v>
      </c>
      <c r="Y2" s="7" t="s">
        <v>43</v>
      </c>
      <c r="Z2" s="7" t="s">
        <v>44</v>
      </c>
      <c r="AA2" s="7" t="s">
        <v>45</v>
      </c>
      <c r="AB2" s="7" t="s">
        <v>46</v>
      </c>
      <c r="AC2" s="7" t="s">
        <v>47</v>
      </c>
      <c r="AD2" s="7" t="s">
        <v>48</v>
      </c>
      <c r="AE2" s="7"/>
      <c r="AF2" s="7" t="s">
        <v>49</v>
      </c>
      <c r="AG2" s="7" t="s">
        <v>50</v>
      </c>
      <c r="AH2" s="7" t="s">
        <v>51</v>
      </c>
      <c r="AI2" s="7" t="s">
        <v>52</v>
      </c>
      <c r="AL2" s="22" t="s">
        <v>53</v>
      </c>
      <c r="AM2" s="23"/>
      <c r="AN2" s="23"/>
      <c r="AO2" s="25"/>
    </row>
    <row r="3" s="1" customFormat="1" ht="30" customHeight="1" spans="1:41">
      <c r="A3" s="6"/>
      <c r="B3" s="7"/>
      <c r="C3" s="7"/>
      <c r="D3" s="7" t="s">
        <v>54</v>
      </c>
      <c r="E3" s="7" t="s">
        <v>55</v>
      </c>
      <c r="F3" s="7"/>
      <c r="G3" s="7"/>
      <c r="H3" s="9"/>
      <c r="I3" s="9"/>
      <c r="J3" s="8" t="s">
        <v>5</v>
      </c>
      <c r="K3" s="7" t="s">
        <v>56</v>
      </c>
      <c r="L3" s="7"/>
      <c r="M3" s="7"/>
      <c r="N3" s="7"/>
      <c r="O3" s="7"/>
      <c r="P3" s="7" t="s">
        <v>57</v>
      </c>
      <c r="Q3" s="7"/>
      <c r="R3" s="7"/>
      <c r="S3" s="7"/>
      <c r="T3" s="7"/>
      <c r="U3" s="7"/>
      <c r="V3" s="7"/>
      <c r="W3" s="7"/>
      <c r="X3" s="7"/>
      <c r="Y3" s="7"/>
      <c r="Z3" s="7"/>
      <c r="AA3" s="7"/>
      <c r="AB3" s="7"/>
      <c r="AC3" s="7"/>
      <c r="AD3" s="7"/>
      <c r="AE3" s="7"/>
      <c r="AF3" s="7"/>
      <c r="AG3" s="7"/>
      <c r="AH3" s="7"/>
      <c r="AI3" s="7"/>
      <c r="AL3" s="24" t="s">
        <v>58</v>
      </c>
      <c r="AM3" s="24" t="s">
        <v>59</v>
      </c>
      <c r="AN3" s="24" t="s">
        <v>60</v>
      </c>
      <c r="AO3" s="24" t="s">
        <v>61</v>
      </c>
    </row>
    <row r="4" s="1" customFormat="1" ht="53.1" customHeight="1" spans="1:41">
      <c r="A4" s="6"/>
      <c r="B4" s="7"/>
      <c r="C4" s="7"/>
      <c r="D4" s="7"/>
      <c r="E4" s="7"/>
      <c r="F4" s="7"/>
      <c r="G4" s="7"/>
      <c r="H4" s="10"/>
      <c r="I4" s="10"/>
      <c r="J4" s="10"/>
      <c r="K4" s="7" t="s">
        <v>62</v>
      </c>
      <c r="L4" s="7" t="s">
        <v>63</v>
      </c>
      <c r="M4" s="7" t="s">
        <v>64</v>
      </c>
      <c r="N4" s="7" t="s">
        <v>65</v>
      </c>
      <c r="O4" s="7" t="s">
        <v>66</v>
      </c>
      <c r="P4" s="7" t="s">
        <v>67</v>
      </c>
      <c r="Q4" s="7" t="s">
        <v>68</v>
      </c>
      <c r="R4" s="7" t="s">
        <v>69</v>
      </c>
      <c r="S4" s="7" t="s">
        <v>70</v>
      </c>
      <c r="T4" s="7" t="s">
        <v>71</v>
      </c>
      <c r="U4" s="7" t="s">
        <v>72</v>
      </c>
      <c r="V4" s="7" t="s">
        <v>73</v>
      </c>
      <c r="W4" s="7" t="s">
        <v>74</v>
      </c>
      <c r="X4" s="7"/>
      <c r="Y4" s="7"/>
      <c r="Z4" s="7"/>
      <c r="AA4" s="7"/>
      <c r="AB4" s="7"/>
      <c r="AC4" s="7"/>
      <c r="AD4" s="7" t="s">
        <v>75</v>
      </c>
      <c r="AE4" s="7" t="s">
        <v>76</v>
      </c>
      <c r="AF4" s="7"/>
      <c r="AG4" s="7"/>
      <c r="AH4" s="7"/>
      <c r="AI4" s="7"/>
      <c r="AL4" s="24" t="s">
        <v>77</v>
      </c>
      <c r="AM4" s="24" t="s">
        <v>78</v>
      </c>
      <c r="AN4" s="24" t="s">
        <v>79</v>
      </c>
      <c r="AO4" s="24" t="s">
        <v>80</v>
      </c>
    </row>
    <row r="5" s="2" customFormat="1" ht="35.1" customHeight="1" spans="1:41">
      <c r="A5" s="11" t="s">
        <v>81</v>
      </c>
      <c r="B5" s="12">
        <f>B6+B43+B50+B71+B76</f>
        <v>64</v>
      </c>
      <c r="C5" s="12"/>
      <c r="D5" s="12"/>
      <c r="E5" s="12"/>
      <c r="F5" s="12"/>
      <c r="G5" s="12"/>
      <c r="H5" s="12"/>
      <c r="I5" s="12"/>
      <c r="J5" s="12">
        <f>J6+J43+J50+J71+J76</f>
        <v>15808</v>
      </c>
      <c r="K5" s="12">
        <f t="shared" ref="K5:W5" si="0">K6+K43+K50+K71+K76</f>
        <v>7515</v>
      </c>
      <c r="L5" s="12">
        <f t="shared" si="0"/>
        <v>5249</v>
      </c>
      <c r="M5" s="12">
        <f t="shared" si="0"/>
        <v>1866</v>
      </c>
      <c r="N5" s="12">
        <f t="shared" si="0"/>
        <v>400</v>
      </c>
      <c r="O5" s="12">
        <f t="shared" si="0"/>
        <v>0</v>
      </c>
      <c r="P5" s="12">
        <f t="shared" si="0"/>
        <v>8293</v>
      </c>
      <c r="Q5" s="12">
        <f t="shared" si="0"/>
        <v>0</v>
      </c>
      <c r="R5" s="12">
        <f t="shared" si="0"/>
        <v>0</v>
      </c>
      <c r="S5" s="12">
        <f t="shared" si="0"/>
        <v>0</v>
      </c>
      <c r="T5" s="12">
        <f t="shared" si="0"/>
        <v>0</v>
      </c>
      <c r="U5" s="12">
        <f t="shared" si="0"/>
        <v>0</v>
      </c>
      <c r="V5" s="12">
        <f t="shared" si="0"/>
        <v>0</v>
      </c>
      <c r="W5" s="12">
        <f t="shared" si="0"/>
        <v>0</v>
      </c>
      <c r="X5" s="12"/>
      <c r="Y5" s="12"/>
      <c r="Z5" s="12"/>
      <c r="AA5" s="12"/>
      <c r="AB5" s="12"/>
      <c r="AC5" s="12"/>
      <c r="AD5" s="12">
        <f>AD6+AD43+AD50+AD71+AD76</f>
        <v>32517</v>
      </c>
      <c r="AE5" s="12">
        <f>AE6+AE43+AE50+AE71+AE76</f>
        <v>79164</v>
      </c>
      <c r="AF5" s="12">
        <f>AF6+AF43+AF50+AF71+AF76</f>
        <v>125241</v>
      </c>
      <c r="AG5" s="14"/>
      <c r="AH5" s="14"/>
      <c r="AI5" s="14"/>
      <c r="AL5" s="24"/>
      <c r="AM5" s="24" t="s">
        <v>82</v>
      </c>
      <c r="AN5" s="24"/>
      <c r="AO5" s="24"/>
    </row>
    <row r="6" s="2" customFormat="1" ht="35.1" customHeight="1" spans="1:41">
      <c r="A6" s="13" t="s">
        <v>16</v>
      </c>
      <c r="B6" s="14">
        <f>B7+B20+B39</f>
        <v>33</v>
      </c>
      <c r="C6" s="14"/>
      <c r="D6" s="14"/>
      <c r="E6" s="14"/>
      <c r="F6" s="14"/>
      <c r="G6" s="14"/>
      <c r="H6" s="14"/>
      <c r="I6" s="14"/>
      <c r="J6" s="14">
        <f>J7+J20+J39</f>
        <v>7448.938545</v>
      </c>
      <c r="K6" s="14">
        <f t="shared" ref="K6:W6" si="1">K7+K20+K39</f>
        <v>4735.938545</v>
      </c>
      <c r="L6" s="14">
        <f t="shared" si="1"/>
        <v>3434.938545</v>
      </c>
      <c r="M6" s="14">
        <f t="shared" si="1"/>
        <v>1281</v>
      </c>
      <c r="N6" s="14">
        <f t="shared" si="1"/>
        <v>20</v>
      </c>
      <c r="O6" s="14">
        <f t="shared" si="1"/>
        <v>0</v>
      </c>
      <c r="P6" s="14">
        <f t="shared" si="1"/>
        <v>2713</v>
      </c>
      <c r="Q6" s="14">
        <f t="shared" si="1"/>
        <v>0</v>
      </c>
      <c r="R6" s="14">
        <f t="shared" si="1"/>
        <v>0</v>
      </c>
      <c r="S6" s="14">
        <f t="shared" si="1"/>
        <v>0</v>
      </c>
      <c r="T6" s="14">
        <f t="shared" si="1"/>
        <v>0</v>
      </c>
      <c r="U6" s="14">
        <f t="shared" si="1"/>
        <v>0</v>
      </c>
      <c r="V6" s="14">
        <f t="shared" si="1"/>
        <v>0</v>
      </c>
      <c r="W6" s="14">
        <f t="shared" si="1"/>
        <v>0</v>
      </c>
      <c r="X6" s="14"/>
      <c r="Y6" s="14"/>
      <c r="Z6" s="14"/>
      <c r="AA6" s="14"/>
      <c r="AB6" s="14"/>
      <c r="AC6" s="14"/>
      <c r="AD6" s="14">
        <f>AD7+AD20+AD39</f>
        <v>8274</v>
      </c>
      <c r="AE6" s="14">
        <f>AE7+AE20+AE39</f>
        <v>21756</v>
      </c>
      <c r="AF6" s="14">
        <f>AF7+AF20+AF39</f>
        <v>54055</v>
      </c>
      <c r="AG6" s="14"/>
      <c r="AH6" s="14"/>
      <c r="AI6" s="14"/>
      <c r="AL6" s="24"/>
      <c r="AM6" s="24" t="s">
        <v>83</v>
      </c>
      <c r="AN6" s="24"/>
      <c r="AO6" s="24"/>
    </row>
    <row r="7" ht="35.1" customHeight="1" spans="1:35">
      <c r="A7" s="11" t="s">
        <v>17</v>
      </c>
      <c r="B7" s="14">
        <v>12</v>
      </c>
      <c r="C7" s="14"/>
      <c r="D7" s="14"/>
      <c r="E7" s="14"/>
      <c r="F7" s="14"/>
      <c r="G7" s="14"/>
      <c r="H7" s="14"/>
      <c r="I7" s="14"/>
      <c r="J7" s="14">
        <f>SUM(J8:J19)</f>
        <v>5344.579456</v>
      </c>
      <c r="K7" s="14">
        <f t="shared" ref="K7:W7" si="2">SUM(K8:K19)</f>
        <v>2631.579456</v>
      </c>
      <c r="L7" s="14">
        <f t="shared" si="2"/>
        <v>1874.579456</v>
      </c>
      <c r="M7" s="14">
        <f t="shared" si="2"/>
        <v>737</v>
      </c>
      <c r="N7" s="14">
        <f t="shared" si="2"/>
        <v>20</v>
      </c>
      <c r="O7" s="14">
        <f t="shared" si="2"/>
        <v>0</v>
      </c>
      <c r="P7" s="14">
        <f t="shared" si="2"/>
        <v>2713</v>
      </c>
      <c r="Q7" s="14">
        <f t="shared" si="2"/>
        <v>0</v>
      </c>
      <c r="R7" s="14">
        <f t="shared" si="2"/>
        <v>0</v>
      </c>
      <c r="S7" s="14">
        <f t="shared" si="2"/>
        <v>0</v>
      </c>
      <c r="T7" s="14">
        <f t="shared" si="2"/>
        <v>0</v>
      </c>
      <c r="U7" s="14">
        <f t="shared" si="2"/>
        <v>0</v>
      </c>
      <c r="V7" s="14">
        <f t="shared" si="2"/>
        <v>0</v>
      </c>
      <c r="W7" s="14">
        <f t="shared" si="2"/>
        <v>0</v>
      </c>
      <c r="X7" s="14"/>
      <c r="Y7" s="14"/>
      <c r="Z7" s="14"/>
      <c r="AA7" s="14"/>
      <c r="AB7" s="14"/>
      <c r="AC7" s="14"/>
      <c r="AD7" s="14">
        <f t="shared" ref="AD7:AF7" si="3">SUM(AD8:AD19)</f>
        <v>4347</v>
      </c>
      <c r="AE7" s="14">
        <f t="shared" si="3"/>
        <v>9296</v>
      </c>
      <c r="AF7" s="14">
        <f t="shared" si="3"/>
        <v>22614</v>
      </c>
      <c r="AG7" s="14"/>
      <c r="AH7" s="14"/>
      <c r="AI7" s="19"/>
    </row>
    <row r="8" ht="65" customHeight="1" spans="1:35">
      <c r="A8" s="15">
        <v>1</v>
      </c>
      <c r="B8" s="14" t="s">
        <v>84</v>
      </c>
      <c r="C8" s="14" t="s">
        <v>85</v>
      </c>
      <c r="D8" s="14" t="s">
        <v>86</v>
      </c>
      <c r="E8" s="14" t="s">
        <v>86</v>
      </c>
      <c r="F8" s="14" t="s">
        <v>87</v>
      </c>
      <c r="G8" s="14" t="s">
        <v>88</v>
      </c>
      <c r="H8" s="14" t="s">
        <v>89</v>
      </c>
      <c r="I8" s="15">
        <v>13571462286</v>
      </c>
      <c r="J8" s="14">
        <f>K8</f>
        <v>682.944756</v>
      </c>
      <c r="K8" s="14">
        <v>682.944756</v>
      </c>
      <c r="L8" s="14">
        <v>397.944756</v>
      </c>
      <c r="M8" s="14">
        <v>285</v>
      </c>
      <c r="N8" s="14"/>
      <c r="O8" s="14"/>
      <c r="P8" s="14"/>
      <c r="Q8" s="14"/>
      <c r="R8" s="14"/>
      <c r="S8" s="14"/>
      <c r="T8" s="14"/>
      <c r="U8" s="14"/>
      <c r="V8" s="14"/>
      <c r="W8" s="14"/>
      <c r="X8" s="14" t="s">
        <v>79</v>
      </c>
      <c r="Y8" s="14" t="s">
        <v>61</v>
      </c>
      <c r="Z8" s="14" t="s">
        <v>80</v>
      </c>
      <c r="AA8" s="14" t="s">
        <v>80</v>
      </c>
      <c r="AB8" s="14" t="s">
        <v>61</v>
      </c>
      <c r="AC8" s="14" t="s">
        <v>80</v>
      </c>
      <c r="AD8" s="14">
        <v>400</v>
      </c>
      <c r="AE8" s="14">
        <v>1700</v>
      </c>
      <c r="AF8" s="14">
        <v>3000</v>
      </c>
      <c r="AG8" s="14" t="s">
        <v>90</v>
      </c>
      <c r="AH8" s="14" t="s">
        <v>91</v>
      </c>
      <c r="AI8" s="19"/>
    </row>
    <row r="9" ht="65" customHeight="1" spans="1:35">
      <c r="A9" s="15">
        <v>2</v>
      </c>
      <c r="B9" s="14" t="s">
        <v>92</v>
      </c>
      <c r="C9" s="14" t="s">
        <v>93</v>
      </c>
      <c r="D9" s="14" t="s">
        <v>86</v>
      </c>
      <c r="E9" s="14" t="s">
        <v>86</v>
      </c>
      <c r="F9" s="14" t="s">
        <v>87</v>
      </c>
      <c r="G9" s="14" t="s">
        <v>88</v>
      </c>
      <c r="H9" s="14" t="s">
        <v>89</v>
      </c>
      <c r="I9" s="15">
        <v>13571462286</v>
      </c>
      <c r="J9" s="14">
        <f>K9</f>
        <v>259.6347</v>
      </c>
      <c r="K9" s="14">
        <v>259.6347</v>
      </c>
      <c r="L9" s="14">
        <v>259.6347</v>
      </c>
      <c r="M9" s="14"/>
      <c r="N9" s="14"/>
      <c r="O9" s="14"/>
      <c r="P9" s="14"/>
      <c r="Q9" s="14"/>
      <c r="R9" s="14"/>
      <c r="S9" s="14"/>
      <c r="T9" s="14"/>
      <c r="U9" s="14"/>
      <c r="V9" s="14"/>
      <c r="W9" s="14"/>
      <c r="X9" s="14" t="s">
        <v>79</v>
      </c>
      <c r="Y9" s="14" t="s">
        <v>61</v>
      </c>
      <c r="Z9" s="14" t="s">
        <v>80</v>
      </c>
      <c r="AA9" s="14" t="s">
        <v>80</v>
      </c>
      <c r="AB9" s="14" t="s">
        <v>80</v>
      </c>
      <c r="AC9" s="14" t="s">
        <v>80</v>
      </c>
      <c r="AD9" s="14">
        <v>3000</v>
      </c>
      <c r="AE9" s="14">
        <v>5000</v>
      </c>
      <c r="AF9" s="14">
        <v>5000</v>
      </c>
      <c r="AG9" s="14" t="s">
        <v>94</v>
      </c>
      <c r="AH9" s="14" t="s">
        <v>95</v>
      </c>
      <c r="AI9" s="19"/>
    </row>
    <row r="10" ht="65" customHeight="1" spans="1:35">
      <c r="A10" s="15">
        <v>3</v>
      </c>
      <c r="B10" s="14" t="s">
        <v>96</v>
      </c>
      <c r="C10" s="14" t="s">
        <v>97</v>
      </c>
      <c r="D10" s="14" t="s">
        <v>98</v>
      </c>
      <c r="E10" s="14" t="s">
        <v>99</v>
      </c>
      <c r="F10" s="14" t="s">
        <v>87</v>
      </c>
      <c r="G10" s="14" t="s">
        <v>88</v>
      </c>
      <c r="H10" s="14" t="s">
        <v>89</v>
      </c>
      <c r="I10" s="15">
        <v>13571462286</v>
      </c>
      <c r="J10" s="14">
        <v>180</v>
      </c>
      <c r="K10" s="14">
        <v>180</v>
      </c>
      <c r="L10" s="14"/>
      <c r="M10" s="14">
        <v>180</v>
      </c>
      <c r="N10" s="14"/>
      <c r="O10" s="14"/>
      <c r="P10" s="14"/>
      <c r="Q10" s="14"/>
      <c r="R10" s="14"/>
      <c r="S10" s="14"/>
      <c r="T10" s="14"/>
      <c r="U10" s="14"/>
      <c r="V10" s="14"/>
      <c r="W10" s="14"/>
      <c r="X10" s="14" t="s">
        <v>79</v>
      </c>
      <c r="Y10" s="14" t="s">
        <v>61</v>
      </c>
      <c r="Z10" s="14" t="s">
        <v>80</v>
      </c>
      <c r="AA10" s="14" t="s">
        <v>80</v>
      </c>
      <c r="AB10" s="14" t="s">
        <v>80</v>
      </c>
      <c r="AC10" s="14" t="s">
        <v>80</v>
      </c>
      <c r="AD10" s="14">
        <v>22</v>
      </c>
      <c r="AE10" s="14">
        <v>52</v>
      </c>
      <c r="AF10" s="14">
        <v>52</v>
      </c>
      <c r="AG10" s="14" t="s">
        <v>100</v>
      </c>
      <c r="AH10" s="14" t="s">
        <v>101</v>
      </c>
      <c r="AI10" s="19"/>
    </row>
    <row r="11" ht="65" customHeight="1" spans="1:35">
      <c r="A11" s="15">
        <v>4</v>
      </c>
      <c r="B11" s="14" t="s">
        <v>102</v>
      </c>
      <c r="C11" s="14" t="s">
        <v>103</v>
      </c>
      <c r="D11" s="14" t="s">
        <v>98</v>
      </c>
      <c r="E11" s="14" t="s">
        <v>104</v>
      </c>
      <c r="F11" s="14" t="s">
        <v>87</v>
      </c>
      <c r="G11" s="14" t="s">
        <v>88</v>
      </c>
      <c r="H11" s="14" t="s">
        <v>89</v>
      </c>
      <c r="I11" s="15">
        <v>13571462286</v>
      </c>
      <c r="J11" s="14">
        <v>200</v>
      </c>
      <c r="K11" s="14">
        <v>200</v>
      </c>
      <c r="L11" s="14"/>
      <c r="M11" s="14">
        <v>200</v>
      </c>
      <c r="N11" s="14"/>
      <c r="O11" s="14"/>
      <c r="P11" s="14"/>
      <c r="Q11" s="14"/>
      <c r="R11" s="14"/>
      <c r="S11" s="14"/>
      <c r="T11" s="14"/>
      <c r="U11" s="14"/>
      <c r="V11" s="14"/>
      <c r="W11" s="14"/>
      <c r="X11" s="14" t="s">
        <v>79</v>
      </c>
      <c r="Y11" s="14" t="s">
        <v>61</v>
      </c>
      <c r="Z11" s="14" t="s">
        <v>80</v>
      </c>
      <c r="AA11" s="14" t="s">
        <v>80</v>
      </c>
      <c r="AB11" s="14" t="s">
        <v>80</v>
      </c>
      <c r="AC11" s="14" t="s">
        <v>80</v>
      </c>
      <c r="AD11" s="14">
        <v>12</v>
      </c>
      <c r="AE11" s="14">
        <v>37</v>
      </c>
      <c r="AF11" s="14">
        <v>37</v>
      </c>
      <c r="AG11" s="14" t="s">
        <v>100</v>
      </c>
      <c r="AH11" s="14" t="s">
        <v>105</v>
      </c>
      <c r="AI11" s="19"/>
    </row>
    <row r="12" ht="65" customHeight="1" spans="1:35">
      <c r="A12" s="15">
        <v>5</v>
      </c>
      <c r="B12" s="14" t="s">
        <v>106</v>
      </c>
      <c r="C12" s="14" t="s">
        <v>107</v>
      </c>
      <c r="D12" s="14" t="s">
        <v>86</v>
      </c>
      <c r="E12" s="14" t="s">
        <v>86</v>
      </c>
      <c r="F12" s="14" t="s">
        <v>87</v>
      </c>
      <c r="G12" s="14" t="s">
        <v>88</v>
      </c>
      <c r="H12" s="14" t="s">
        <v>89</v>
      </c>
      <c r="I12" s="15">
        <v>13571462286</v>
      </c>
      <c r="J12" s="14">
        <v>20</v>
      </c>
      <c r="K12" s="14">
        <v>20</v>
      </c>
      <c r="L12" s="14"/>
      <c r="M12" s="14"/>
      <c r="N12" s="14">
        <v>20</v>
      </c>
      <c r="O12" s="14"/>
      <c r="P12" s="14"/>
      <c r="Q12" s="14"/>
      <c r="R12" s="14"/>
      <c r="S12" s="14"/>
      <c r="T12" s="14"/>
      <c r="U12" s="14"/>
      <c r="V12" s="14"/>
      <c r="W12" s="14"/>
      <c r="X12" s="14" t="s">
        <v>79</v>
      </c>
      <c r="Y12" s="14" t="s">
        <v>61</v>
      </c>
      <c r="Z12" s="14" t="s">
        <v>80</v>
      </c>
      <c r="AA12" s="14" t="s">
        <v>80</v>
      </c>
      <c r="AB12" s="14" t="s">
        <v>80</v>
      </c>
      <c r="AC12" s="14" t="s">
        <v>80</v>
      </c>
      <c r="AD12" s="14">
        <v>94</v>
      </c>
      <c r="AE12" s="14">
        <v>219</v>
      </c>
      <c r="AF12" s="14">
        <v>219</v>
      </c>
      <c r="AG12" s="14" t="s">
        <v>108</v>
      </c>
      <c r="AH12" s="14" t="s">
        <v>109</v>
      </c>
      <c r="AI12" s="19"/>
    </row>
    <row r="13" ht="65" customHeight="1" spans="1:35">
      <c r="A13" s="15">
        <v>6</v>
      </c>
      <c r="B13" s="14" t="s">
        <v>110</v>
      </c>
      <c r="C13" s="14" t="s">
        <v>111</v>
      </c>
      <c r="D13" s="14" t="s">
        <v>86</v>
      </c>
      <c r="E13" s="14" t="s">
        <v>104</v>
      </c>
      <c r="F13" s="14" t="s">
        <v>87</v>
      </c>
      <c r="G13" s="14" t="s">
        <v>112</v>
      </c>
      <c r="H13" s="14" t="s">
        <v>113</v>
      </c>
      <c r="I13" s="14">
        <v>13891512999</v>
      </c>
      <c r="J13" s="14">
        <v>131</v>
      </c>
      <c r="K13" s="14">
        <v>131</v>
      </c>
      <c r="L13" s="14">
        <v>131</v>
      </c>
      <c r="M13" s="14"/>
      <c r="N13" s="14"/>
      <c r="O13" s="14"/>
      <c r="P13" s="14"/>
      <c r="Q13" s="14"/>
      <c r="R13" s="14"/>
      <c r="S13" s="14"/>
      <c r="T13" s="14"/>
      <c r="U13" s="14"/>
      <c r="V13" s="14"/>
      <c r="W13" s="14"/>
      <c r="X13" s="14" t="s">
        <v>79</v>
      </c>
      <c r="Y13" s="14" t="s">
        <v>61</v>
      </c>
      <c r="Z13" s="14" t="s">
        <v>80</v>
      </c>
      <c r="AA13" s="14" t="s">
        <v>80</v>
      </c>
      <c r="AB13" s="14" t="s">
        <v>80</v>
      </c>
      <c r="AC13" s="14" t="s">
        <v>80</v>
      </c>
      <c r="AD13" s="14">
        <v>211</v>
      </c>
      <c r="AE13" s="14">
        <v>567</v>
      </c>
      <c r="AF13" s="14">
        <v>3167</v>
      </c>
      <c r="AG13" s="14" t="s">
        <v>114</v>
      </c>
      <c r="AH13" s="14" t="s">
        <v>115</v>
      </c>
      <c r="AI13" s="19"/>
    </row>
    <row r="14" ht="65" customHeight="1" spans="1:35">
      <c r="A14" s="15">
        <v>7</v>
      </c>
      <c r="B14" s="14" t="s">
        <v>116</v>
      </c>
      <c r="C14" s="14" t="s">
        <v>117</v>
      </c>
      <c r="D14" s="14" t="s">
        <v>86</v>
      </c>
      <c r="E14" s="14" t="s">
        <v>118</v>
      </c>
      <c r="F14" s="14" t="s">
        <v>87</v>
      </c>
      <c r="G14" s="14" t="s">
        <v>112</v>
      </c>
      <c r="H14" s="14" t="s">
        <v>113</v>
      </c>
      <c r="I14" s="14">
        <v>13891512999</v>
      </c>
      <c r="J14" s="14">
        <v>72</v>
      </c>
      <c r="K14" s="14">
        <v>72</v>
      </c>
      <c r="L14" s="14"/>
      <c r="M14" s="14">
        <v>72</v>
      </c>
      <c r="N14" s="14"/>
      <c r="O14" s="14"/>
      <c r="P14" s="14"/>
      <c r="Q14" s="14"/>
      <c r="R14" s="14"/>
      <c r="S14" s="14"/>
      <c r="T14" s="14"/>
      <c r="U14" s="14"/>
      <c r="V14" s="14"/>
      <c r="W14" s="14"/>
      <c r="X14" s="14" t="s">
        <v>79</v>
      </c>
      <c r="Y14" s="14" t="s">
        <v>61</v>
      </c>
      <c r="Z14" s="14" t="s">
        <v>80</v>
      </c>
      <c r="AA14" s="14" t="s">
        <v>80</v>
      </c>
      <c r="AB14" s="14" t="s">
        <v>80</v>
      </c>
      <c r="AC14" s="14" t="s">
        <v>80</v>
      </c>
      <c r="AD14" s="14">
        <v>67</v>
      </c>
      <c r="AE14" s="14">
        <v>191</v>
      </c>
      <c r="AF14" s="14">
        <v>471</v>
      </c>
      <c r="AG14" s="14" t="s">
        <v>114</v>
      </c>
      <c r="AH14" s="14" t="s">
        <v>119</v>
      </c>
      <c r="AI14" s="19"/>
    </row>
    <row r="15" ht="65" customHeight="1" spans="1:35">
      <c r="A15" s="15">
        <v>8</v>
      </c>
      <c r="B15" s="14" t="s">
        <v>120</v>
      </c>
      <c r="C15" s="14" t="s">
        <v>121</v>
      </c>
      <c r="D15" s="14" t="s">
        <v>86</v>
      </c>
      <c r="E15" s="14" t="s">
        <v>118</v>
      </c>
      <c r="F15" s="14" t="s">
        <v>87</v>
      </c>
      <c r="G15" s="14" t="s">
        <v>112</v>
      </c>
      <c r="H15" s="14" t="s">
        <v>113</v>
      </c>
      <c r="I15" s="14">
        <v>13891512999</v>
      </c>
      <c r="J15" s="14">
        <v>97</v>
      </c>
      <c r="K15" s="14">
        <v>97</v>
      </c>
      <c r="L15" s="14">
        <v>97</v>
      </c>
      <c r="M15" s="14"/>
      <c r="N15" s="14"/>
      <c r="O15" s="14"/>
      <c r="P15" s="14"/>
      <c r="Q15" s="14"/>
      <c r="R15" s="14"/>
      <c r="S15" s="14"/>
      <c r="T15" s="14"/>
      <c r="U15" s="14"/>
      <c r="V15" s="14"/>
      <c r="W15" s="14"/>
      <c r="X15" s="14" t="s">
        <v>79</v>
      </c>
      <c r="Y15" s="14" t="s">
        <v>61</v>
      </c>
      <c r="Z15" s="14" t="s">
        <v>80</v>
      </c>
      <c r="AA15" s="14" t="s">
        <v>80</v>
      </c>
      <c r="AB15" s="14" t="s">
        <v>80</v>
      </c>
      <c r="AC15" s="14" t="s">
        <v>80</v>
      </c>
      <c r="AD15" s="14">
        <v>67</v>
      </c>
      <c r="AE15" s="14">
        <v>191</v>
      </c>
      <c r="AF15" s="14">
        <v>471</v>
      </c>
      <c r="AG15" s="14" t="s">
        <v>114</v>
      </c>
      <c r="AH15" s="14" t="s">
        <v>122</v>
      </c>
      <c r="AI15" s="19"/>
    </row>
    <row r="16" ht="65" customHeight="1" spans="1:35">
      <c r="A16" s="15">
        <v>9</v>
      </c>
      <c r="B16" s="14" t="s">
        <v>123</v>
      </c>
      <c r="C16" s="14" t="s">
        <v>124</v>
      </c>
      <c r="D16" s="14" t="s">
        <v>86</v>
      </c>
      <c r="E16" s="14" t="s">
        <v>118</v>
      </c>
      <c r="F16" s="14" t="s">
        <v>87</v>
      </c>
      <c r="G16" s="14" t="s">
        <v>112</v>
      </c>
      <c r="H16" s="14" t="s">
        <v>113</v>
      </c>
      <c r="I16" s="14">
        <v>13891512999</v>
      </c>
      <c r="J16" s="14">
        <v>2113</v>
      </c>
      <c r="K16" s="14">
        <v>400</v>
      </c>
      <c r="L16" s="14">
        <v>400</v>
      </c>
      <c r="M16" s="14"/>
      <c r="N16" s="14"/>
      <c r="O16" s="14"/>
      <c r="P16" s="14">
        <v>1713</v>
      </c>
      <c r="Q16" s="14"/>
      <c r="R16" s="14"/>
      <c r="S16" s="14"/>
      <c r="T16" s="14"/>
      <c r="U16" s="14"/>
      <c r="V16" s="14"/>
      <c r="W16" s="14"/>
      <c r="X16" s="14" t="s">
        <v>79</v>
      </c>
      <c r="Y16" s="14" t="s">
        <v>61</v>
      </c>
      <c r="Z16" s="14" t="s">
        <v>80</v>
      </c>
      <c r="AA16" s="14" t="s">
        <v>80</v>
      </c>
      <c r="AB16" s="14" t="s">
        <v>80</v>
      </c>
      <c r="AC16" s="14" t="s">
        <v>80</v>
      </c>
      <c r="AD16" s="14">
        <v>253</v>
      </c>
      <c r="AE16" s="14">
        <v>645</v>
      </c>
      <c r="AF16" s="14">
        <v>2600</v>
      </c>
      <c r="AG16" s="14" t="s">
        <v>114</v>
      </c>
      <c r="AH16" s="14" t="s">
        <v>125</v>
      </c>
      <c r="AI16" s="19"/>
    </row>
    <row r="17" ht="65" customHeight="1" spans="1:35">
      <c r="A17" s="15">
        <v>10</v>
      </c>
      <c r="B17" s="14" t="s">
        <v>126</v>
      </c>
      <c r="C17" s="14" t="s">
        <v>127</v>
      </c>
      <c r="D17" s="14" t="s">
        <v>86</v>
      </c>
      <c r="E17" s="14" t="s">
        <v>128</v>
      </c>
      <c r="F17" s="14" t="s">
        <v>87</v>
      </c>
      <c r="G17" s="14" t="s">
        <v>112</v>
      </c>
      <c r="H17" s="14" t="s">
        <v>113</v>
      </c>
      <c r="I17" s="14">
        <v>13891512999</v>
      </c>
      <c r="J17" s="14">
        <v>1500</v>
      </c>
      <c r="K17" s="14">
        <v>500</v>
      </c>
      <c r="L17" s="14">
        <v>500</v>
      </c>
      <c r="M17" s="14"/>
      <c r="N17" s="14"/>
      <c r="O17" s="14"/>
      <c r="P17" s="14">
        <v>1000</v>
      </c>
      <c r="Q17" s="14"/>
      <c r="R17" s="14"/>
      <c r="S17" s="14"/>
      <c r="T17" s="14"/>
      <c r="U17" s="14"/>
      <c r="V17" s="14"/>
      <c r="W17" s="14"/>
      <c r="X17" s="14" t="s">
        <v>79</v>
      </c>
      <c r="Y17" s="14" t="s">
        <v>61</v>
      </c>
      <c r="Z17" s="14" t="s">
        <v>80</v>
      </c>
      <c r="AA17" s="14" t="s">
        <v>80</v>
      </c>
      <c r="AB17" s="14" t="s">
        <v>80</v>
      </c>
      <c r="AC17" s="14" t="s">
        <v>80</v>
      </c>
      <c r="AD17" s="14">
        <v>86</v>
      </c>
      <c r="AE17" s="14">
        <v>275</v>
      </c>
      <c r="AF17" s="14">
        <v>2997</v>
      </c>
      <c r="AG17" s="14" t="s">
        <v>114</v>
      </c>
      <c r="AH17" s="14" t="s">
        <v>129</v>
      </c>
      <c r="AI17" s="19"/>
    </row>
    <row r="18" ht="65" customHeight="1" spans="1:35">
      <c r="A18" s="15">
        <v>11</v>
      </c>
      <c r="B18" s="14" t="s">
        <v>130</v>
      </c>
      <c r="C18" s="15" t="s">
        <v>131</v>
      </c>
      <c r="D18" s="14" t="s">
        <v>86</v>
      </c>
      <c r="E18" s="14" t="s">
        <v>132</v>
      </c>
      <c r="F18" s="14" t="s">
        <v>87</v>
      </c>
      <c r="G18" s="14" t="s">
        <v>112</v>
      </c>
      <c r="H18" s="14" t="s">
        <v>113</v>
      </c>
      <c r="I18" s="14">
        <v>13891512999</v>
      </c>
      <c r="J18" s="14">
        <v>36</v>
      </c>
      <c r="K18" s="14">
        <v>36</v>
      </c>
      <c r="L18" s="14">
        <v>36</v>
      </c>
      <c r="M18" s="14"/>
      <c r="N18" s="14"/>
      <c r="O18" s="14"/>
      <c r="P18" s="14"/>
      <c r="Q18" s="14"/>
      <c r="R18" s="14"/>
      <c r="S18" s="14"/>
      <c r="T18" s="14"/>
      <c r="U18" s="14"/>
      <c r="V18" s="14"/>
      <c r="W18" s="14"/>
      <c r="X18" s="14" t="s">
        <v>79</v>
      </c>
      <c r="Y18" s="14" t="s">
        <v>61</v>
      </c>
      <c r="Z18" s="14" t="s">
        <v>80</v>
      </c>
      <c r="AA18" s="14" t="s">
        <v>80</v>
      </c>
      <c r="AB18" s="14" t="s">
        <v>80</v>
      </c>
      <c r="AC18" s="14" t="s">
        <v>80</v>
      </c>
      <c r="AD18" s="14">
        <v>94</v>
      </c>
      <c r="AE18" s="14">
        <v>300</v>
      </c>
      <c r="AF18" s="14">
        <v>3000</v>
      </c>
      <c r="AG18" s="14" t="s">
        <v>114</v>
      </c>
      <c r="AH18" s="14" t="s">
        <v>133</v>
      </c>
      <c r="AI18" s="19"/>
    </row>
    <row r="19" ht="65" customHeight="1" spans="1:35">
      <c r="A19" s="15">
        <v>12</v>
      </c>
      <c r="B19" s="14" t="s">
        <v>134</v>
      </c>
      <c r="C19" s="14" t="s">
        <v>135</v>
      </c>
      <c r="D19" s="14" t="s">
        <v>86</v>
      </c>
      <c r="E19" s="14" t="s">
        <v>132</v>
      </c>
      <c r="F19" s="14" t="s">
        <v>87</v>
      </c>
      <c r="G19" s="14" t="s">
        <v>112</v>
      </c>
      <c r="H19" s="14" t="s">
        <v>113</v>
      </c>
      <c r="I19" s="14">
        <v>13891512999</v>
      </c>
      <c r="J19" s="14">
        <v>53</v>
      </c>
      <c r="K19" s="14">
        <v>53</v>
      </c>
      <c r="L19" s="14">
        <v>53</v>
      </c>
      <c r="M19" s="14"/>
      <c r="N19" s="14"/>
      <c r="O19" s="14"/>
      <c r="P19" s="14"/>
      <c r="Q19" s="14"/>
      <c r="R19" s="14"/>
      <c r="S19" s="14"/>
      <c r="T19" s="14"/>
      <c r="U19" s="14"/>
      <c r="V19" s="14"/>
      <c r="W19" s="14"/>
      <c r="X19" s="14" t="s">
        <v>79</v>
      </c>
      <c r="Y19" s="14" t="s">
        <v>61</v>
      </c>
      <c r="Z19" s="14" t="s">
        <v>80</v>
      </c>
      <c r="AA19" s="14" t="s">
        <v>80</v>
      </c>
      <c r="AB19" s="14" t="s">
        <v>80</v>
      </c>
      <c r="AC19" s="14" t="s">
        <v>80</v>
      </c>
      <c r="AD19" s="14">
        <v>41</v>
      </c>
      <c r="AE19" s="14">
        <v>119</v>
      </c>
      <c r="AF19" s="14">
        <v>1600</v>
      </c>
      <c r="AG19" s="14" t="s">
        <v>114</v>
      </c>
      <c r="AH19" s="14" t="s">
        <v>136</v>
      </c>
      <c r="AI19" s="19"/>
    </row>
    <row r="20" ht="56" customHeight="1" spans="1:35">
      <c r="A20" s="11" t="s">
        <v>18</v>
      </c>
      <c r="B20" s="15">
        <v>18</v>
      </c>
      <c r="C20" s="14"/>
      <c r="D20" s="14"/>
      <c r="E20" s="14"/>
      <c r="F20" s="14"/>
      <c r="G20" s="14"/>
      <c r="H20" s="14"/>
      <c r="I20" s="14"/>
      <c r="J20" s="14">
        <f>SUM(J21:J38)</f>
        <v>1776.99596</v>
      </c>
      <c r="K20" s="14">
        <f t="shared" ref="K20:W20" si="4">SUM(K21:K38)</f>
        <v>1776.99596</v>
      </c>
      <c r="L20" s="14">
        <f t="shared" si="4"/>
        <v>1232.99596</v>
      </c>
      <c r="M20" s="14">
        <f t="shared" si="4"/>
        <v>544</v>
      </c>
      <c r="N20" s="14">
        <f t="shared" si="4"/>
        <v>0</v>
      </c>
      <c r="O20" s="14">
        <f t="shared" si="4"/>
        <v>0</v>
      </c>
      <c r="P20" s="14">
        <f t="shared" si="4"/>
        <v>0</v>
      </c>
      <c r="Q20" s="14">
        <f t="shared" si="4"/>
        <v>0</v>
      </c>
      <c r="R20" s="14">
        <f t="shared" si="4"/>
        <v>0</v>
      </c>
      <c r="S20" s="14">
        <f t="shared" si="4"/>
        <v>0</v>
      </c>
      <c r="T20" s="14">
        <f t="shared" si="4"/>
        <v>0</v>
      </c>
      <c r="U20" s="14">
        <f t="shared" si="4"/>
        <v>0</v>
      </c>
      <c r="V20" s="14">
        <f t="shared" si="4"/>
        <v>0</v>
      </c>
      <c r="W20" s="14">
        <f t="shared" si="4"/>
        <v>0</v>
      </c>
      <c r="X20" s="14"/>
      <c r="Y20" s="14"/>
      <c r="Z20" s="14"/>
      <c r="AA20" s="14"/>
      <c r="AB20" s="14"/>
      <c r="AC20" s="14"/>
      <c r="AD20" s="14">
        <f>SUM(AD21:AD38)</f>
        <v>1122</v>
      </c>
      <c r="AE20" s="14">
        <f>SUM(AE21:AE38)</f>
        <v>3382</v>
      </c>
      <c r="AF20" s="14">
        <f>SUM(AF21:AF38)</f>
        <v>14863</v>
      </c>
      <c r="AG20" s="14"/>
      <c r="AH20" s="14"/>
      <c r="AI20" s="19"/>
    </row>
    <row r="21" ht="65" customHeight="1" spans="1:35">
      <c r="A21" s="15">
        <v>1</v>
      </c>
      <c r="B21" s="11" t="s">
        <v>137</v>
      </c>
      <c r="C21" s="14" t="s">
        <v>138</v>
      </c>
      <c r="D21" s="14" t="s">
        <v>86</v>
      </c>
      <c r="E21" s="14" t="s">
        <v>104</v>
      </c>
      <c r="F21" s="14" t="s">
        <v>87</v>
      </c>
      <c r="G21" s="14" t="s">
        <v>112</v>
      </c>
      <c r="H21" s="14" t="s">
        <v>113</v>
      </c>
      <c r="I21" s="15">
        <v>13891512999</v>
      </c>
      <c r="J21" s="14">
        <v>80</v>
      </c>
      <c r="K21" s="14">
        <v>80</v>
      </c>
      <c r="L21" s="14">
        <v>80</v>
      </c>
      <c r="M21" s="19"/>
      <c r="N21" s="14"/>
      <c r="O21" s="19"/>
      <c r="P21" s="14"/>
      <c r="Q21" s="14"/>
      <c r="R21" s="14"/>
      <c r="S21" s="14"/>
      <c r="T21" s="14"/>
      <c r="U21" s="14"/>
      <c r="V21" s="14"/>
      <c r="W21" s="14"/>
      <c r="X21" s="14" t="s">
        <v>79</v>
      </c>
      <c r="Y21" s="14" t="s">
        <v>61</v>
      </c>
      <c r="Z21" s="14" t="s">
        <v>80</v>
      </c>
      <c r="AA21" s="14" t="s">
        <v>80</v>
      </c>
      <c r="AB21" s="14" t="s">
        <v>80</v>
      </c>
      <c r="AC21" s="14" t="s">
        <v>80</v>
      </c>
      <c r="AD21" s="14">
        <v>42</v>
      </c>
      <c r="AE21" s="14">
        <v>134</v>
      </c>
      <c r="AF21" s="14">
        <v>297</v>
      </c>
      <c r="AG21" s="14" t="s">
        <v>114</v>
      </c>
      <c r="AH21" s="14" t="s">
        <v>139</v>
      </c>
      <c r="AI21" s="19"/>
    </row>
    <row r="22" ht="65" customHeight="1" spans="1:35">
      <c r="A22" s="15">
        <v>2</v>
      </c>
      <c r="B22" s="11" t="s">
        <v>140</v>
      </c>
      <c r="C22" s="14" t="s">
        <v>141</v>
      </c>
      <c r="D22" s="14" t="s">
        <v>86</v>
      </c>
      <c r="E22" s="14" t="s">
        <v>142</v>
      </c>
      <c r="F22" s="14" t="s">
        <v>87</v>
      </c>
      <c r="G22" s="14" t="s">
        <v>112</v>
      </c>
      <c r="H22" s="14" t="s">
        <v>113</v>
      </c>
      <c r="I22" s="15">
        <v>13891512999</v>
      </c>
      <c r="J22" s="14">
        <v>121</v>
      </c>
      <c r="K22" s="14">
        <v>121</v>
      </c>
      <c r="L22" s="14">
        <v>121</v>
      </c>
      <c r="M22" s="19"/>
      <c r="N22" s="14"/>
      <c r="O22" s="19"/>
      <c r="P22" s="14"/>
      <c r="Q22" s="14"/>
      <c r="R22" s="14"/>
      <c r="S22" s="14"/>
      <c r="T22" s="14"/>
      <c r="U22" s="14"/>
      <c r="V22" s="14"/>
      <c r="W22" s="14"/>
      <c r="X22" s="14" t="s">
        <v>79</v>
      </c>
      <c r="Y22" s="14" t="s">
        <v>61</v>
      </c>
      <c r="Z22" s="14" t="s">
        <v>80</v>
      </c>
      <c r="AA22" s="14" t="s">
        <v>80</v>
      </c>
      <c r="AB22" s="14" t="s">
        <v>80</v>
      </c>
      <c r="AC22" s="14" t="s">
        <v>80</v>
      </c>
      <c r="AD22" s="14">
        <v>6</v>
      </c>
      <c r="AE22" s="14">
        <v>14</v>
      </c>
      <c r="AF22" s="14">
        <v>110</v>
      </c>
      <c r="AG22" s="14" t="s">
        <v>114</v>
      </c>
      <c r="AH22" s="14" t="s">
        <v>143</v>
      </c>
      <c r="AI22" s="19"/>
    </row>
    <row r="23" ht="65" customHeight="1" spans="1:35">
      <c r="A23" s="15">
        <v>3</v>
      </c>
      <c r="B23" s="11" t="s">
        <v>144</v>
      </c>
      <c r="C23" s="14" t="s">
        <v>145</v>
      </c>
      <c r="D23" s="14" t="s">
        <v>86</v>
      </c>
      <c r="E23" s="14" t="s">
        <v>146</v>
      </c>
      <c r="F23" s="14" t="s">
        <v>87</v>
      </c>
      <c r="G23" s="14" t="s">
        <v>112</v>
      </c>
      <c r="H23" s="14" t="s">
        <v>113</v>
      </c>
      <c r="I23" s="15">
        <v>13891512999</v>
      </c>
      <c r="J23" s="14">
        <v>142</v>
      </c>
      <c r="K23" s="14">
        <v>142</v>
      </c>
      <c r="L23" s="14">
        <v>142</v>
      </c>
      <c r="M23" s="19"/>
      <c r="N23" s="14"/>
      <c r="O23" s="19"/>
      <c r="P23" s="14"/>
      <c r="Q23" s="14"/>
      <c r="R23" s="14"/>
      <c r="S23" s="14"/>
      <c r="T23" s="14"/>
      <c r="U23" s="14"/>
      <c r="V23" s="14"/>
      <c r="W23" s="14"/>
      <c r="X23" s="14" t="s">
        <v>79</v>
      </c>
      <c r="Y23" s="14" t="s">
        <v>61</v>
      </c>
      <c r="Z23" s="14" t="s">
        <v>80</v>
      </c>
      <c r="AA23" s="14" t="s">
        <v>80</v>
      </c>
      <c r="AB23" s="14" t="s">
        <v>80</v>
      </c>
      <c r="AC23" s="14" t="s">
        <v>80</v>
      </c>
      <c r="AD23" s="14">
        <v>61</v>
      </c>
      <c r="AE23" s="14">
        <v>181</v>
      </c>
      <c r="AF23" s="14">
        <v>1302</v>
      </c>
      <c r="AG23" s="14" t="s">
        <v>114</v>
      </c>
      <c r="AH23" s="14" t="s">
        <v>147</v>
      </c>
      <c r="AI23" s="19"/>
    </row>
    <row r="24" ht="65" customHeight="1" spans="1:35">
      <c r="A24" s="15">
        <v>4</v>
      </c>
      <c r="B24" s="11" t="s">
        <v>148</v>
      </c>
      <c r="C24" s="14" t="s">
        <v>149</v>
      </c>
      <c r="D24" s="14" t="s">
        <v>86</v>
      </c>
      <c r="E24" s="14" t="s">
        <v>150</v>
      </c>
      <c r="F24" s="14" t="s">
        <v>87</v>
      </c>
      <c r="G24" s="14" t="s">
        <v>112</v>
      </c>
      <c r="H24" s="14" t="s">
        <v>113</v>
      </c>
      <c r="I24" s="15">
        <v>13891512999</v>
      </c>
      <c r="J24" s="14">
        <v>24</v>
      </c>
      <c r="K24" s="14">
        <v>24</v>
      </c>
      <c r="L24" s="14">
        <v>24</v>
      </c>
      <c r="M24" s="19"/>
      <c r="N24" s="14"/>
      <c r="O24" s="19"/>
      <c r="P24" s="14"/>
      <c r="Q24" s="14"/>
      <c r="R24" s="14"/>
      <c r="S24" s="14"/>
      <c r="T24" s="14"/>
      <c r="U24" s="14"/>
      <c r="V24" s="14"/>
      <c r="W24" s="14"/>
      <c r="X24" s="14" t="s">
        <v>79</v>
      </c>
      <c r="Y24" s="14" t="s">
        <v>61</v>
      </c>
      <c r="Z24" s="14" t="s">
        <v>80</v>
      </c>
      <c r="AA24" s="14" t="s">
        <v>80</v>
      </c>
      <c r="AB24" s="14" t="s">
        <v>80</v>
      </c>
      <c r="AC24" s="14" t="s">
        <v>80</v>
      </c>
      <c r="AD24" s="14">
        <v>36</v>
      </c>
      <c r="AE24" s="14">
        <v>120</v>
      </c>
      <c r="AF24" s="14">
        <v>1200</v>
      </c>
      <c r="AG24" s="14" t="s">
        <v>114</v>
      </c>
      <c r="AH24" s="14" t="s">
        <v>151</v>
      </c>
      <c r="AI24" s="19"/>
    </row>
    <row r="25" ht="65" customHeight="1" spans="1:35">
      <c r="A25" s="15">
        <v>5</v>
      </c>
      <c r="B25" s="11" t="s">
        <v>152</v>
      </c>
      <c r="C25" s="14" t="s">
        <v>153</v>
      </c>
      <c r="D25" s="14" t="s">
        <v>86</v>
      </c>
      <c r="E25" s="14" t="s">
        <v>154</v>
      </c>
      <c r="F25" s="14" t="s">
        <v>87</v>
      </c>
      <c r="G25" s="14" t="s">
        <v>112</v>
      </c>
      <c r="H25" s="14" t="s">
        <v>113</v>
      </c>
      <c r="I25" s="15">
        <v>13891512999</v>
      </c>
      <c r="J25" s="14">
        <v>100</v>
      </c>
      <c r="K25" s="14">
        <v>100</v>
      </c>
      <c r="L25" s="14">
        <v>100</v>
      </c>
      <c r="M25" s="19"/>
      <c r="N25" s="14"/>
      <c r="O25" s="19"/>
      <c r="P25" s="14"/>
      <c r="Q25" s="14"/>
      <c r="R25" s="14"/>
      <c r="S25" s="14"/>
      <c r="T25" s="14"/>
      <c r="U25" s="14"/>
      <c r="V25" s="14"/>
      <c r="W25" s="14"/>
      <c r="X25" s="14" t="s">
        <v>79</v>
      </c>
      <c r="Y25" s="14" t="s">
        <v>61</v>
      </c>
      <c r="Z25" s="14" t="s">
        <v>61</v>
      </c>
      <c r="AA25" s="14" t="s">
        <v>80</v>
      </c>
      <c r="AB25" s="14" t="s">
        <v>80</v>
      </c>
      <c r="AC25" s="14" t="s">
        <v>80</v>
      </c>
      <c r="AD25" s="14">
        <v>92</v>
      </c>
      <c r="AE25" s="14">
        <v>229</v>
      </c>
      <c r="AF25" s="14">
        <v>766</v>
      </c>
      <c r="AG25" s="14" t="s">
        <v>114</v>
      </c>
      <c r="AH25" s="14" t="s">
        <v>155</v>
      </c>
      <c r="AI25" s="19"/>
    </row>
    <row r="26" ht="65" customHeight="1" spans="1:35">
      <c r="A26" s="15">
        <v>6</v>
      </c>
      <c r="B26" s="11" t="s">
        <v>156</v>
      </c>
      <c r="C26" s="14" t="s">
        <v>157</v>
      </c>
      <c r="D26" s="14" t="s">
        <v>86</v>
      </c>
      <c r="E26" s="14" t="s">
        <v>154</v>
      </c>
      <c r="F26" s="14" t="s">
        <v>87</v>
      </c>
      <c r="G26" s="14" t="s">
        <v>112</v>
      </c>
      <c r="H26" s="14" t="s">
        <v>113</v>
      </c>
      <c r="I26" s="15">
        <v>13891512999</v>
      </c>
      <c r="J26" s="14">
        <v>88</v>
      </c>
      <c r="K26" s="14">
        <v>88</v>
      </c>
      <c r="L26" s="14">
        <v>88</v>
      </c>
      <c r="M26" s="19"/>
      <c r="N26" s="14"/>
      <c r="O26" s="19"/>
      <c r="P26" s="14"/>
      <c r="Q26" s="14"/>
      <c r="R26" s="14"/>
      <c r="S26" s="14"/>
      <c r="T26" s="14"/>
      <c r="U26" s="14"/>
      <c r="V26" s="14"/>
      <c r="W26" s="14"/>
      <c r="X26" s="14" t="s">
        <v>79</v>
      </c>
      <c r="Y26" s="14" t="s">
        <v>61</v>
      </c>
      <c r="Z26" s="14" t="s">
        <v>61</v>
      </c>
      <c r="AA26" s="14" t="s">
        <v>80</v>
      </c>
      <c r="AB26" s="14" t="s">
        <v>80</v>
      </c>
      <c r="AC26" s="14" t="s">
        <v>80</v>
      </c>
      <c r="AD26" s="14">
        <v>20</v>
      </c>
      <c r="AE26" s="14">
        <v>77</v>
      </c>
      <c r="AF26" s="14">
        <v>191</v>
      </c>
      <c r="AG26" s="14" t="s">
        <v>114</v>
      </c>
      <c r="AH26" s="14" t="s">
        <v>158</v>
      </c>
      <c r="AI26" s="19"/>
    </row>
    <row r="27" ht="65" customHeight="1" spans="1:35">
      <c r="A27" s="15">
        <v>7</v>
      </c>
      <c r="B27" s="11" t="s">
        <v>159</v>
      </c>
      <c r="C27" s="14" t="s">
        <v>160</v>
      </c>
      <c r="D27" s="14" t="s">
        <v>86</v>
      </c>
      <c r="E27" s="14" t="s">
        <v>161</v>
      </c>
      <c r="F27" s="14" t="s">
        <v>87</v>
      </c>
      <c r="G27" s="14" t="s">
        <v>112</v>
      </c>
      <c r="H27" s="14" t="s">
        <v>113</v>
      </c>
      <c r="I27" s="15">
        <v>13891512999</v>
      </c>
      <c r="J27" s="14">
        <v>76</v>
      </c>
      <c r="K27" s="14">
        <v>76</v>
      </c>
      <c r="L27" s="14"/>
      <c r="M27" s="19">
        <v>76</v>
      </c>
      <c r="N27" s="14"/>
      <c r="O27" s="19"/>
      <c r="P27" s="14"/>
      <c r="Q27" s="14"/>
      <c r="R27" s="14"/>
      <c r="S27" s="14"/>
      <c r="T27" s="14"/>
      <c r="U27" s="14"/>
      <c r="V27" s="14"/>
      <c r="W27" s="14"/>
      <c r="X27" s="14" t="s">
        <v>79</v>
      </c>
      <c r="Y27" s="14" t="s">
        <v>61</v>
      </c>
      <c r="Z27" s="14" t="s">
        <v>61</v>
      </c>
      <c r="AA27" s="14" t="s">
        <v>80</v>
      </c>
      <c r="AB27" s="14" t="s">
        <v>80</v>
      </c>
      <c r="AC27" s="14" t="s">
        <v>80</v>
      </c>
      <c r="AD27" s="14">
        <v>321</v>
      </c>
      <c r="AE27" s="14">
        <v>977</v>
      </c>
      <c r="AF27" s="14">
        <v>2655</v>
      </c>
      <c r="AG27" s="14" t="s">
        <v>114</v>
      </c>
      <c r="AH27" s="14" t="s">
        <v>162</v>
      </c>
      <c r="AI27" s="19"/>
    </row>
    <row r="28" s="3" customFormat="1" ht="65" customHeight="1" spans="1:35">
      <c r="A28" s="15">
        <v>8</v>
      </c>
      <c r="B28" s="11" t="s">
        <v>163</v>
      </c>
      <c r="C28" s="14" t="s">
        <v>164</v>
      </c>
      <c r="D28" s="14" t="s">
        <v>86</v>
      </c>
      <c r="E28" s="14" t="s">
        <v>99</v>
      </c>
      <c r="F28" s="14" t="s">
        <v>87</v>
      </c>
      <c r="G28" s="14" t="s">
        <v>112</v>
      </c>
      <c r="H28" s="14" t="s">
        <v>113</v>
      </c>
      <c r="I28" s="15">
        <v>13891512999</v>
      </c>
      <c r="J28" s="14">
        <v>112</v>
      </c>
      <c r="K28" s="14">
        <v>112</v>
      </c>
      <c r="L28" s="14"/>
      <c r="M28" s="19">
        <v>112</v>
      </c>
      <c r="N28" s="14"/>
      <c r="O28" s="19"/>
      <c r="P28" s="14"/>
      <c r="Q28" s="14"/>
      <c r="R28" s="14"/>
      <c r="S28" s="14"/>
      <c r="T28" s="14"/>
      <c r="U28" s="14"/>
      <c r="V28" s="14"/>
      <c r="W28" s="14"/>
      <c r="X28" s="14" t="s">
        <v>79</v>
      </c>
      <c r="Y28" s="14" t="s">
        <v>61</v>
      </c>
      <c r="Z28" s="14" t="s">
        <v>80</v>
      </c>
      <c r="AA28" s="14" t="s">
        <v>80</v>
      </c>
      <c r="AB28" s="14" t="s">
        <v>80</v>
      </c>
      <c r="AC28" s="14" t="s">
        <v>80</v>
      </c>
      <c r="AD28" s="14">
        <v>41</v>
      </c>
      <c r="AE28" s="14">
        <v>110</v>
      </c>
      <c r="AF28" s="14">
        <v>1732</v>
      </c>
      <c r="AG28" s="14" t="s">
        <v>114</v>
      </c>
      <c r="AH28" s="14" t="s">
        <v>165</v>
      </c>
      <c r="AI28" s="19"/>
    </row>
    <row r="29" s="3" customFormat="1" ht="65" customHeight="1" spans="1:35">
      <c r="A29" s="15">
        <v>9</v>
      </c>
      <c r="B29" s="11" t="s">
        <v>166</v>
      </c>
      <c r="C29" s="14" t="s">
        <v>167</v>
      </c>
      <c r="D29" s="14" t="s">
        <v>86</v>
      </c>
      <c r="E29" s="14" t="s">
        <v>99</v>
      </c>
      <c r="F29" s="14" t="s">
        <v>87</v>
      </c>
      <c r="G29" s="14" t="s">
        <v>112</v>
      </c>
      <c r="H29" s="14" t="s">
        <v>113</v>
      </c>
      <c r="I29" s="15">
        <v>13891512999</v>
      </c>
      <c r="J29" s="14">
        <v>107</v>
      </c>
      <c r="K29" s="14">
        <v>107</v>
      </c>
      <c r="L29" s="14"/>
      <c r="M29" s="19">
        <v>107</v>
      </c>
      <c r="N29" s="14"/>
      <c r="O29" s="19"/>
      <c r="P29" s="14"/>
      <c r="Q29" s="14"/>
      <c r="R29" s="14"/>
      <c r="S29" s="14"/>
      <c r="T29" s="14"/>
      <c r="U29" s="14"/>
      <c r="V29" s="14"/>
      <c r="W29" s="14"/>
      <c r="X29" s="14" t="s">
        <v>79</v>
      </c>
      <c r="Y29" s="14" t="s">
        <v>61</v>
      </c>
      <c r="Z29" s="14" t="s">
        <v>80</v>
      </c>
      <c r="AA29" s="14" t="s">
        <v>80</v>
      </c>
      <c r="AB29" s="14" t="s">
        <v>80</v>
      </c>
      <c r="AC29" s="14" t="s">
        <v>80</v>
      </c>
      <c r="AD29" s="14">
        <v>170</v>
      </c>
      <c r="AE29" s="14">
        <v>527</v>
      </c>
      <c r="AF29" s="14">
        <v>3337</v>
      </c>
      <c r="AG29" s="14" t="s">
        <v>114</v>
      </c>
      <c r="AH29" s="14" t="s">
        <v>168</v>
      </c>
      <c r="AI29" s="19"/>
    </row>
    <row r="30" ht="65" customHeight="1" spans="1:35">
      <c r="A30" s="15">
        <v>10</v>
      </c>
      <c r="B30" s="11" t="s">
        <v>169</v>
      </c>
      <c r="C30" s="14" t="s">
        <v>170</v>
      </c>
      <c r="D30" s="14" t="s">
        <v>86</v>
      </c>
      <c r="E30" s="14" t="s">
        <v>171</v>
      </c>
      <c r="F30" s="14" t="s">
        <v>87</v>
      </c>
      <c r="G30" s="14" t="s">
        <v>112</v>
      </c>
      <c r="H30" s="14" t="s">
        <v>113</v>
      </c>
      <c r="I30" s="15">
        <v>13891512999</v>
      </c>
      <c r="J30" s="14">
        <v>132</v>
      </c>
      <c r="K30" s="14">
        <v>132</v>
      </c>
      <c r="L30" s="14">
        <v>132</v>
      </c>
      <c r="M30" s="19"/>
      <c r="N30" s="14"/>
      <c r="O30" s="19"/>
      <c r="P30" s="14"/>
      <c r="Q30" s="14"/>
      <c r="R30" s="14"/>
      <c r="S30" s="14"/>
      <c r="T30" s="14"/>
      <c r="U30" s="14"/>
      <c r="V30" s="14"/>
      <c r="W30" s="14"/>
      <c r="X30" s="14" t="s">
        <v>79</v>
      </c>
      <c r="Y30" s="14" t="s">
        <v>61</v>
      </c>
      <c r="Z30" s="14" t="s">
        <v>61</v>
      </c>
      <c r="AA30" s="14" t="s">
        <v>80</v>
      </c>
      <c r="AB30" s="14" t="s">
        <v>80</v>
      </c>
      <c r="AC30" s="14" t="s">
        <v>80</v>
      </c>
      <c r="AD30" s="14">
        <v>48</v>
      </c>
      <c r="AE30" s="14">
        <v>168</v>
      </c>
      <c r="AF30" s="14">
        <v>513</v>
      </c>
      <c r="AG30" s="14" t="s">
        <v>114</v>
      </c>
      <c r="AH30" s="14" t="s">
        <v>172</v>
      </c>
      <c r="AI30" s="19"/>
    </row>
    <row r="31" ht="65" customHeight="1" spans="1:35">
      <c r="A31" s="15">
        <v>11</v>
      </c>
      <c r="B31" s="14" t="s">
        <v>173</v>
      </c>
      <c r="C31" s="14" t="s">
        <v>174</v>
      </c>
      <c r="D31" s="14" t="s">
        <v>86</v>
      </c>
      <c r="E31" s="14" t="s">
        <v>175</v>
      </c>
      <c r="F31" s="14" t="s">
        <v>87</v>
      </c>
      <c r="G31" s="14" t="s">
        <v>112</v>
      </c>
      <c r="H31" s="14" t="s">
        <v>113</v>
      </c>
      <c r="I31" s="14">
        <v>13891512999</v>
      </c>
      <c r="J31" s="14">
        <v>72</v>
      </c>
      <c r="K31" s="14">
        <v>72</v>
      </c>
      <c r="L31" s="14">
        <v>72</v>
      </c>
      <c r="M31" s="14"/>
      <c r="N31" s="14"/>
      <c r="O31" s="14"/>
      <c r="P31" s="14"/>
      <c r="Q31" s="14"/>
      <c r="R31" s="14"/>
      <c r="S31" s="14"/>
      <c r="T31" s="14"/>
      <c r="U31" s="14"/>
      <c r="V31" s="14"/>
      <c r="W31" s="14"/>
      <c r="X31" s="14" t="s">
        <v>79</v>
      </c>
      <c r="Y31" s="14" t="s">
        <v>61</v>
      </c>
      <c r="Z31" s="14" t="s">
        <v>61</v>
      </c>
      <c r="AA31" s="14" t="s">
        <v>80</v>
      </c>
      <c r="AB31" s="14" t="s">
        <v>80</v>
      </c>
      <c r="AC31" s="14" t="s">
        <v>80</v>
      </c>
      <c r="AD31" s="14">
        <v>30</v>
      </c>
      <c r="AE31" s="14">
        <v>80</v>
      </c>
      <c r="AF31" s="14">
        <v>214</v>
      </c>
      <c r="AG31" s="14" t="s">
        <v>114</v>
      </c>
      <c r="AH31" s="14" t="s">
        <v>176</v>
      </c>
      <c r="AI31" s="19"/>
    </row>
    <row r="32" ht="65" customHeight="1" spans="1:35">
      <c r="A32" s="15">
        <v>12</v>
      </c>
      <c r="B32" s="14" t="s">
        <v>177</v>
      </c>
      <c r="C32" s="14" t="s">
        <v>178</v>
      </c>
      <c r="D32" s="14" t="s">
        <v>86</v>
      </c>
      <c r="E32" s="14" t="s">
        <v>179</v>
      </c>
      <c r="F32" s="14" t="s">
        <v>87</v>
      </c>
      <c r="G32" s="14" t="s">
        <v>112</v>
      </c>
      <c r="H32" s="14" t="s">
        <v>113</v>
      </c>
      <c r="I32" s="14">
        <v>13891512999</v>
      </c>
      <c r="J32" s="14">
        <v>99</v>
      </c>
      <c r="K32" s="14">
        <v>99</v>
      </c>
      <c r="L32" s="14"/>
      <c r="M32" s="14">
        <v>99</v>
      </c>
      <c r="N32" s="14"/>
      <c r="O32" s="14"/>
      <c r="P32" s="14"/>
      <c r="Q32" s="14"/>
      <c r="R32" s="14"/>
      <c r="S32" s="14"/>
      <c r="T32" s="14"/>
      <c r="U32" s="14"/>
      <c r="V32" s="14"/>
      <c r="W32" s="14"/>
      <c r="X32" s="14" t="s">
        <v>79</v>
      </c>
      <c r="Y32" s="14" t="s">
        <v>61</v>
      </c>
      <c r="Z32" s="14" t="s">
        <v>61</v>
      </c>
      <c r="AA32" s="14" t="s">
        <v>80</v>
      </c>
      <c r="AB32" s="14" t="s">
        <v>80</v>
      </c>
      <c r="AC32" s="14" t="s">
        <v>80</v>
      </c>
      <c r="AD32" s="14">
        <v>34</v>
      </c>
      <c r="AE32" s="14">
        <v>120</v>
      </c>
      <c r="AF32" s="14">
        <v>321</v>
      </c>
      <c r="AG32" s="14" t="s">
        <v>114</v>
      </c>
      <c r="AH32" s="14" t="s">
        <v>180</v>
      </c>
      <c r="AI32" s="19"/>
    </row>
    <row r="33" ht="65" customHeight="1" spans="1:35">
      <c r="A33" s="15">
        <v>13</v>
      </c>
      <c r="B33" s="14" t="s">
        <v>181</v>
      </c>
      <c r="C33" s="14" t="s">
        <v>182</v>
      </c>
      <c r="D33" s="14" t="s">
        <v>86</v>
      </c>
      <c r="E33" s="14" t="s">
        <v>183</v>
      </c>
      <c r="F33" s="14" t="s">
        <v>87</v>
      </c>
      <c r="G33" s="14" t="s">
        <v>112</v>
      </c>
      <c r="H33" s="14" t="s">
        <v>113</v>
      </c>
      <c r="I33" s="14">
        <v>13891512999</v>
      </c>
      <c r="J33" s="14">
        <v>143.62596</v>
      </c>
      <c r="K33" s="14">
        <v>143.62596</v>
      </c>
      <c r="L33" s="14">
        <v>143.62596</v>
      </c>
      <c r="M33" s="14"/>
      <c r="N33" s="14"/>
      <c r="O33" s="14"/>
      <c r="P33" s="14"/>
      <c r="Q33" s="14"/>
      <c r="R33" s="14"/>
      <c r="S33" s="14"/>
      <c r="T33" s="14"/>
      <c r="U33" s="14"/>
      <c r="V33" s="14"/>
      <c r="W33" s="14"/>
      <c r="X33" s="14" t="s">
        <v>79</v>
      </c>
      <c r="Y33" s="14" t="s">
        <v>61</v>
      </c>
      <c r="Z33" s="14" t="s">
        <v>80</v>
      </c>
      <c r="AA33" s="14" t="s">
        <v>80</v>
      </c>
      <c r="AB33" s="14" t="s">
        <v>80</v>
      </c>
      <c r="AC33" s="14" t="s">
        <v>80</v>
      </c>
      <c r="AD33" s="14">
        <v>16</v>
      </c>
      <c r="AE33" s="14">
        <v>59</v>
      </c>
      <c r="AF33" s="14">
        <v>235</v>
      </c>
      <c r="AG33" s="14" t="s">
        <v>114</v>
      </c>
      <c r="AH33" s="14" t="s">
        <v>184</v>
      </c>
      <c r="AI33" s="19"/>
    </row>
    <row r="34" ht="65" customHeight="1" spans="1:35">
      <c r="A34" s="15">
        <v>14</v>
      </c>
      <c r="B34" s="14" t="s">
        <v>185</v>
      </c>
      <c r="C34" s="14" t="s">
        <v>186</v>
      </c>
      <c r="D34" s="14" t="s">
        <v>98</v>
      </c>
      <c r="E34" s="14" t="s">
        <v>104</v>
      </c>
      <c r="F34" s="14" t="s">
        <v>87</v>
      </c>
      <c r="G34" s="14" t="s">
        <v>112</v>
      </c>
      <c r="H34" s="14" t="s">
        <v>113</v>
      </c>
      <c r="I34" s="14">
        <v>13891512999</v>
      </c>
      <c r="J34" s="14">
        <v>187</v>
      </c>
      <c r="K34" s="14">
        <v>187</v>
      </c>
      <c r="L34" s="14">
        <v>37</v>
      </c>
      <c r="M34" s="14">
        <v>150</v>
      </c>
      <c r="N34" s="14"/>
      <c r="O34" s="14"/>
      <c r="P34" s="14"/>
      <c r="Q34" s="14"/>
      <c r="R34" s="14"/>
      <c r="S34" s="14"/>
      <c r="T34" s="14"/>
      <c r="U34" s="14"/>
      <c r="V34" s="14"/>
      <c r="W34" s="14"/>
      <c r="X34" s="14" t="s">
        <v>79</v>
      </c>
      <c r="Y34" s="14" t="s">
        <v>61</v>
      </c>
      <c r="Z34" s="14" t="s">
        <v>80</v>
      </c>
      <c r="AA34" s="14" t="s">
        <v>80</v>
      </c>
      <c r="AB34" s="14" t="s">
        <v>80</v>
      </c>
      <c r="AC34" s="14" t="s">
        <v>80</v>
      </c>
      <c r="AD34" s="14">
        <v>64</v>
      </c>
      <c r="AE34" s="14">
        <v>196</v>
      </c>
      <c r="AF34" s="14">
        <v>196</v>
      </c>
      <c r="AG34" s="14" t="s">
        <v>100</v>
      </c>
      <c r="AH34" s="14" t="s">
        <v>187</v>
      </c>
      <c r="AI34" s="19"/>
    </row>
    <row r="35" ht="65" customHeight="1" spans="1:35">
      <c r="A35" s="15">
        <v>15</v>
      </c>
      <c r="B35" s="14" t="s">
        <v>188</v>
      </c>
      <c r="C35" s="14" t="s">
        <v>189</v>
      </c>
      <c r="D35" s="14" t="s">
        <v>98</v>
      </c>
      <c r="E35" s="14" t="s">
        <v>190</v>
      </c>
      <c r="F35" s="14" t="s">
        <v>87</v>
      </c>
      <c r="G35" s="14" t="s">
        <v>191</v>
      </c>
      <c r="H35" s="14" t="s">
        <v>192</v>
      </c>
      <c r="I35" s="14">
        <v>13891539776</v>
      </c>
      <c r="J35" s="14">
        <v>8.32</v>
      </c>
      <c r="K35" s="14">
        <v>8.32</v>
      </c>
      <c r="L35" s="14">
        <v>8.32</v>
      </c>
      <c r="M35" s="14"/>
      <c r="N35" s="14"/>
      <c r="O35" s="14"/>
      <c r="P35" s="14"/>
      <c r="Q35" s="14"/>
      <c r="R35" s="14"/>
      <c r="S35" s="14"/>
      <c r="T35" s="14"/>
      <c r="U35" s="14"/>
      <c r="V35" s="14"/>
      <c r="W35" s="14"/>
      <c r="X35" s="14" t="s">
        <v>79</v>
      </c>
      <c r="Y35" s="14" t="s">
        <v>61</v>
      </c>
      <c r="Z35" s="14" t="s">
        <v>80</v>
      </c>
      <c r="AA35" s="14" t="s">
        <v>80</v>
      </c>
      <c r="AB35" s="14" t="s">
        <v>80</v>
      </c>
      <c r="AC35" s="14" t="s">
        <v>80</v>
      </c>
      <c r="AD35" s="14">
        <v>54</v>
      </c>
      <c r="AE35" s="14">
        <v>165</v>
      </c>
      <c r="AF35" s="14">
        <v>265</v>
      </c>
      <c r="AG35" s="14" t="s">
        <v>193</v>
      </c>
      <c r="AH35" s="14" t="s">
        <v>194</v>
      </c>
      <c r="AI35" s="19"/>
    </row>
    <row r="36" ht="65" customHeight="1" spans="1:35">
      <c r="A36" s="15">
        <v>16</v>
      </c>
      <c r="B36" s="14" t="s">
        <v>195</v>
      </c>
      <c r="C36" s="14" t="s">
        <v>196</v>
      </c>
      <c r="D36" s="14" t="s">
        <v>98</v>
      </c>
      <c r="E36" s="14" t="s">
        <v>197</v>
      </c>
      <c r="F36" s="14" t="s">
        <v>87</v>
      </c>
      <c r="G36" s="14" t="s">
        <v>191</v>
      </c>
      <c r="H36" s="14" t="s">
        <v>192</v>
      </c>
      <c r="I36" s="14">
        <v>13891539776</v>
      </c>
      <c r="J36" s="14">
        <v>5.05</v>
      </c>
      <c r="K36" s="14">
        <v>5.05</v>
      </c>
      <c r="L36" s="14">
        <v>5.05</v>
      </c>
      <c r="M36" s="14"/>
      <c r="N36" s="14"/>
      <c r="O36" s="14"/>
      <c r="P36" s="14"/>
      <c r="Q36" s="14"/>
      <c r="R36" s="14"/>
      <c r="S36" s="14"/>
      <c r="T36" s="14"/>
      <c r="U36" s="14"/>
      <c r="V36" s="14"/>
      <c r="W36" s="14"/>
      <c r="X36" s="14" t="s">
        <v>79</v>
      </c>
      <c r="Y36" s="14" t="s">
        <v>61</v>
      </c>
      <c r="Z36" s="14" t="s">
        <v>80</v>
      </c>
      <c r="AA36" s="14" t="s">
        <v>80</v>
      </c>
      <c r="AB36" s="14" t="s">
        <v>80</v>
      </c>
      <c r="AC36" s="14" t="s">
        <v>80</v>
      </c>
      <c r="AD36" s="14">
        <v>26</v>
      </c>
      <c r="AE36" s="14">
        <v>69</v>
      </c>
      <c r="AF36" s="14">
        <v>321</v>
      </c>
      <c r="AG36" s="14" t="s">
        <v>193</v>
      </c>
      <c r="AH36" s="14" t="s">
        <v>198</v>
      </c>
      <c r="AI36" s="19"/>
    </row>
    <row r="37" ht="80" customHeight="1" spans="1:35">
      <c r="A37" s="15">
        <v>17</v>
      </c>
      <c r="B37" s="11" t="s">
        <v>199</v>
      </c>
      <c r="C37" s="14" t="s">
        <v>200</v>
      </c>
      <c r="D37" s="14" t="s">
        <v>86</v>
      </c>
      <c r="E37" s="14" t="s">
        <v>128</v>
      </c>
      <c r="F37" s="14" t="s">
        <v>87</v>
      </c>
      <c r="G37" s="14" t="s">
        <v>201</v>
      </c>
      <c r="H37" s="14" t="s">
        <v>202</v>
      </c>
      <c r="I37" s="15">
        <v>18809159777</v>
      </c>
      <c r="J37" s="14">
        <v>150</v>
      </c>
      <c r="K37" s="14">
        <v>150</v>
      </c>
      <c r="L37" s="14">
        <v>150</v>
      </c>
      <c r="M37" s="19"/>
      <c r="N37" s="14"/>
      <c r="O37" s="19"/>
      <c r="P37" s="14"/>
      <c r="Q37" s="14"/>
      <c r="R37" s="14"/>
      <c r="S37" s="14"/>
      <c r="T37" s="14"/>
      <c r="U37" s="14"/>
      <c r="V37" s="14"/>
      <c r="W37" s="14"/>
      <c r="X37" s="14" t="s">
        <v>79</v>
      </c>
      <c r="Y37" s="14" t="s">
        <v>61</v>
      </c>
      <c r="Z37" s="14" t="s">
        <v>80</v>
      </c>
      <c r="AA37" s="14" t="s">
        <v>80</v>
      </c>
      <c r="AB37" s="14" t="s">
        <v>61</v>
      </c>
      <c r="AC37" s="14" t="s">
        <v>80</v>
      </c>
      <c r="AD37" s="14">
        <v>25</v>
      </c>
      <c r="AE37" s="14">
        <v>53</v>
      </c>
      <c r="AF37" s="14">
        <v>210</v>
      </c>
      <c r="AG37" s="14" t="s">
        <v>203</v>
      </c>
      <c r="AH37" s="14" t="s">
        <v>204</v>
      </c>
      <c r="AI37" s="19"/>
    </row>
    <row r="38" ht="80" customHeight="1" spans="1:35">
      <c r="A38" s="15">
        <v>18</v>
      </c>
      <c r="B38" s="11" t="s">
        <v>205</v>
      </c>
      <c r="C38" s="14" t="s">
        <v>206</v>
      </c>
      <c r="D38" s="14" t="s">
        <v>86</v>
      </c>
      <c r="E38" s="14" t="s">
        <v>207</v>
      </c>
      <c r="F38" s="14" t="s">
        <v>87</v>
      </c>
      <c r="G38" s="14" t="s">
        <v>201</v>
      </c>
      <c r="H38" s="14" t="s">
        <v>202</v>
      </c>
      <c r="I38" s="15">
        <v>18809159777</v>
      </c>
      <c r="J38" s="14">
        <v>130</v>
      </c>
      <c r="K38" s="14">
        <v>130</v>
      </c>
      <c r="L38" s="14">
        <v>130</v>
      </c>
      <c r="M38" s="19"/>
      <c r="N38" s="14"/>
      <c r="O38" s="19"/>
      <c r="P38" s="14"/>
      <c r="Q38" s="14"/>
      <c r="R38" s="14"/>
      <c r="S38" s="14"/>
      <c r="T38" s="14"/>
      <c r="U38" s="14"/>
      <c r="V38" s="14"/>
      <c r="W38" s="14"/>
      <c r="X38" s="14" t="s">
        <v>79</v>
      </c>
      <c r="Y38" s="14" t="s">
        <v>61</v>
      </c>
      <c r="Z38" s="14" t="s">
        <v>80</v>
      </c>
      <c r="AA38" s="14" t="s">
        <v>80</v>
      </c>
      <c r="AB38" s="14" t="s">
        <v>61</v>
      </c>
      <c r="AC38" s="14" t="s">
        <v>80</v>
      </c>
      <c r="AD38" s="14">
        <v>36</v>
      </c>
      <c r="AE38" s="14">
        <v>103</v>
      </c>
      <c r="AF38" s="14">
        <v>998</v>
      </c>
      <c r="AG38" s="14" t="s">
        <v>208</v>
      </c>
      <c r="AH38" s="14" t="s">
        <v>209</v>
      </c>
      <c r="AI38" s="19"/>
    </row>
    <row r="39" ht="50" customHeight="1" spans="1:35">
      <c r="A39" s="15" t="s">
        <v>19</v>
      </c>
      <c r="B39" s="15">
        <v>3</v>
      </c>
      <c r="C39" s="14"/>
      <c r="D39" s="14"/>
      <c r="E39" s="14"/>
      <c r="F39" s="14"/>
      <c r="G39" s="14"/>
      <c r="H39" s="14"/>
      <c r="I39" s="15"/>
      <c r="J39" s="14">
        <f>SUM(J40:J42)</f>
        <v>327.363129</v>
      </c>
      <c r="K39" s="14">
        <f t="shared" ref="K39:W39" si="5">SUM(K40:K42)</f>
        <v>327.363129</v>
      </c>
      <c r="L39" s="14">
        <f t="shared" si="5"/>
        <v>327.363129</v>
      </c>
      <c r="M39" s="14">
        <f t="shared" si="5"/>
        <v>0</v>
      </c>
      <c r="N39" s="14">
        <f t="shared" si="5"/>
        <v>0</v>
      </c>
      <c r="O39" s="14">
        <f t="shared" si="5"/>
        <v>0</v>
      </c>
      <c r="P39" s="14">
        <f t="shared" si="5"/>
        <v>0</v>
      </c>
      <c r="Q39" s="14">
        <f t="shared" si="5"/>
        <v>0</v>
      </c>
      <c r="R39" s="14">
        <f t="shared" si="5"/>
        <v>0</v>
      </c>
      <c r="S39" s="14">
        <f t="shared" si="5"/>
        <v>0</v>
      </c>
      <c r="T39" s="14">
        <f t="shared" si="5"/>
        <v>0</v>
      </c>
      <c r="U39" s="14">
        <f t="shared" si="5"/>
        <v>0</v>
      </c>
      <c r="V39" s="14">
        <f t="shared" si="5"/>
        <v>0</v>
      </c>
      <c r="W39" s="14">
        <f t="shared" si="5"/>
        <v>0</v>
      </c>
      <c r="X39" s="14"/>
      <c r="Y39" s="14"/>
      <c r="Z39" s="14"/>
      <c r="AA39" s="14"/>
      <c r="AB39" s="14"/>
      <c r="AC39" s="14"/>
      <c r="AD39" s="14">
        <f t="shared" ref="AD39:AF39" si="6">SUM(AD40:AD42)</f>
        <v>2805</v>
      </c>
      <c r="AE39" s="14">
        <f t="shared" si="6"/>
        <v>9078</v>
      </c>
      <c r="AF39" s="14">
        <f t="shared" si="6"/>
        <v>16578</v>
      </c>
      <c r="AG39" s="14"/>
      <c r="AH39" s="14"/>
      <c r="AI39" s="19"/>
    </row>
    <row r="40" ht="50" customHeight="1" spans="1:35">
      <c r="A40" s="15">
        <v>1</v>
      </c>
      <c r="B40" s="11" t="s">
        <v>210</v>
      </c>
      <c r="C40" s="14" t="s">
        <v>211</v>
      </c>
      <c r="D40" s="14" t="s">
        <v>86</v>
      </c>
      <c r="E40" s="14" t="s">
        <v>86</v>
      </c>
      <c r="F40" s="14" t="s">
        <v>87</v>
      </c>
      <c r="G40" s="14" t="s">
        <v>112</v>
      </c>
      <c r="H40" s="14" t="s">
        <v>113</v>
      </c>
      <c r="I40" s="15">
        <v>13891512999</v>
      </c>
      <c r="J40" s="14">
        <v>199.076024</v>
      </c>
      <c r="K40" s="14">
        <v>199.076024</v>
      </c>
      <c r="L40" s="14">
        <v>199.076024</v>
      </c>
      <c r="M40" s="19"/>
      <c r="N40" s="14"/>
      <c r="O40" s="19"/>
      <c r="P40" s="14"/>
      <c r="Q40" s="14"/>
      <c r="R40" s="14"/>
      <c r="S40" s="14"/>
      <c r="T40" s="14"/>
      <c r="U40" s="14"/>
      <c r="V40" s="14"/>
      <c r="W40" s="14"/>
      <c r="X40" s="14" t="s">
        <v>79</v>
      </c>
      <c r="Y40" s="14" t="s">
        <v>61</v>
      </c>
      <c r="Z40" s="14" t="s">
        <v>80</v>
      </c>
      <c r="AA40" s="14" t="s">
        <v>80</v>
      </c>
      <c r="AB40" s="14" t="s">
        <v>80</v>
      </c>
      <c r="AC40" s="14" t="s">
        <v>80</v>
      </c>
      <c r="AD40" s="14">
        <v>1621</v>
      </c>
      <c r="AE40" s="14">
        <v>5673</v>
      </c>
      <c r="AF40" s="14">
        <v>5673</v>
      </c>
      <c r="AG40" s="14" t="s">
        <v>212</v>
      </c>
      <c r="AH40" s="14" t="s">
        <v>213</v>
      </c>
      <c r="AI40" s="19"/>
    </row>
    <row r="41" ht="50" customHeight="1" spans="1:35">
      <c r="A41" s="15">
        <v>2</v>
      </c>
      <c r="B41" s="11" t="s">
        <v>214</v>
      </c>
      <c r="C41" s="14" t="s">
        <v>215</v>
      </c>
      <c r="D41" s="14" t="s">
        <v>86</v>
      </c>
      <c r="E41" s="14" t="s">
        <v>86</v>
      </c>
      <c r="F41" s="14" t="s">
        <v>87</v>
      </c>
      <c r="G41" s="14" t="s">
        <v>112</v>
      </c>
      <c r="H41" s="14" t="s">
        <v>113</v>
      </c>
      <c r="I41" s="15">
        <v>13891512999</v>
      </c>
      <c r="J41" s="14">
        <v>109.7</v>
      </c>
      <c r="K41" s="14">
        <v>109.7</v>
      </c>
      <c r="L41" s="14">
        <v>109.7</v>
      </c>
      <c r="M41" s="19"/>
      <c r="N41" s="14"/>
      <c r="O41" s="19"/>
      <c r="P41" s="14"/>
      <c r="Q41" s="14"/>
      <c r="R41" s="14"/>
      <c r="S41" s="14"/>
      <c r="T41" s="14"/>
      <c r="U41" s="14"/>
      <c r="V41" s="14"/>
      <c r="W41" s="14"/>
      <c r="X41" s="14" t="s">
        <v>79</v>
      </c>
      <c r="Y41" s="14" t="s">
        <v>61</v>
      </c>
      <c r="Z41" s="14" t="s">
        <v>80</v>
      </c>
      <c r="AA41" s="14" t="s">
        <v>80</v>
      </c>
      <c r="AB41" s="14" t="s">
        <v>80</v>
      </c>
      <c r="AC41" s="14" t="s">
        <v>80</v>
      </c>
      <c r="AD41" s="14">
        <v>750</v>
      </c>
      <c r="AE41" s="14">
        <v>2500</v>
      </c>
      <c r="AF41" s="14">
        <v>10000</v>
      </c>
      <c r="AG41" s="14" t="s">
        <v>216</v>
      </c>
      <c r="AH41" s="14" t="s">
        <v>217</v>
      </c>
      <c r="AI41" s="19"/>
    </row>
    <row r="42" ht="50" customHeight="1" spans="1:35">
      <c r="A42" s="15">
        <v>3</v>
      </c>
      <c r="B42" s="11" t="s">
        <v>218</v>
      </c>
      <c r="C42" s="14" t="s">
        <v>219</v>
      </c>
      <c r="D42" s="14" t="s">
        <v>86</v>
      </c>
      <c r="E42" s="14" t="s">
        <v>86</v>
      </c>
      <c r="F42" s="14" t="s">
        <v>87</v>
      </c>
      <c r="G42" s="14" t="s">
        <v>112</v>
      </c>
      <c r="H42" s="14" t="s">
        <v>113</v>
      </c>
      <c r="I42" s="15">
        <v>13891512999</v>
      </c>
      <c r="J42" s="14">
        <v>18.587105</v>
      </c>
      <c r="K42" s="14">
        <v>18.587105</v>
      </c>
      <c r="L42" s="14">
        <v>18.587105</v>
      </c>
      <c r="M42" s="19"/>
      <c r="N42" s="14"/>
      <c r="O42" s="19"/>
      <c r="P42" s="14"/>
      <c r="Q42" s="14"/>
      <c r="R42" s="14"/>
      <c r="S42" s="14"/>
      <c r="T42" s="14"/>
      <c r="U42" s="14"/>
      <c r="V42" s="14"/>
      <c r="W42" s="14"/>
      <c r="X42" s="14" t="s">
        <v>79</v>
      </c>
      <c r="Y42" s="14" t="s">
        <v>61</v>
      </c>
      <c r="Z42" s="14" t="s">
        <v>80</v>
      </c>
      <c r="AA42" s="14" t="s">
        <v>80</v>
      </c>
      <c r="AB42" s="14" t="s">
        <v>80</v>
      </c>
      <c r="AC42" s="14" t="s">
        <v>80</v>
      </c>
      <c r="AD42" s="14">
        <v>434</v>
      </c>
      <c r="AE42" s="14">
        <v>905</v>
      </c>
      <c r="AF42" s="14">
        <v>905</v>
      </c>
      <c r="AG42" s="14" t="s">
        <v>212</v>
      </c>
      <c r="AH42" s="14" t="s">
        <v>220</v>
      </c>
      <c r="AI42" s="19"/>
    </row>
    <row r="43" ht="35.1" customHeight="1" spans="1:35">
      <c r="A43" s="13" t="s">
        <v>20</v>
      </c>
      <c r="B43" s="12">
        <f>B44+B46+B48</f>
        <v>3</v>
      </c>
      <c r="C43" s="12"/>
      <c r="D43" s="12"/>
      <c r="E43" s="12"/>
      <c r="F43" s="12"/>
      <c r="G43" s="12"/>
      <c r="H43" s="12"/>
      <c r="I43" s="12"/>
      <c r="J43" s="12">
        <f>J44+J46+J48</f>
        <v>417.661455</v>
      </c>
      <c r="K43" s="12">
        <f t="shared" ref="K43:W43" si="7">K44+K46+K48</f>
        <v>417.661455</v>
      </c>
      <c r="L43" s="12">
        <f t="shared" si="7"/>
        <v>187.261455</v>
      </c>
      <c r="M43" s="12">
        <f t="shared" si="7"/>
        <v>220</v>
      </c>
      <c r="N43" s="12">
        <f t="shared" si="7"/>
        <v>10.4</v>
      </c>
      <c r="O43" s="12">
        <f t="shared" si="7"/>
        <v>0</v>
      </c>
      <c r="P43" s="12">
        <f t="shared" si="7"/>
        <v>0</v>
      </c>
      <c r="Q43" s="12">
        <f t="shared" si="7"/>
        <v>0</v>
      </c>
      <c r="R43" s="12">
        <f t="shared" si="7"/>
        <v>0</v>
      </c>
      <c r="S43" s="12">
        <f t="shared" si="7"/>
        <v>0</v>
      </c>
      <c r="T43" s="12">
        <f t="shared" si="7"/>
        <v>0</v>
      </c>
      <c r="U43" s="12">
        <f t="shared" si="7"/>
        <v>0</v>
      </c>
      <c r="V43" s="12">
        <f t="shared" si="7"/>
        <v>0</v>
      </c>
      <c r="W43" s="12">
        <f t="shared" si="7"/>
        <v>0</v>
      </c>
      <c r="X43" s="12"/>
      <c r="Y43" s="12"/>
      <c r="Z43" s="12"/>
      <c r="AA43" s="12"/>
      <c r="AB43" s="12"/>
      <c r="AC43" s="12"/>
      <c r="AD43" s="12">
        <f>AD44+AD46+AD48</f>
        <v>4112</v>
      </c>
      <c r="AE43" s="12">
        <f>AE44+AE46+AE48</f>
        <v>6656</v>
      </c>
      <c r="AF43" s="12">
        <f>AF44+AF46+AF48</f>
        <v>7544</v>
      </c>
      <c r="AG43" s="14"/>
      <c r="AH43" s="14"/>
      <c r="AI43" s="19"/>
    </row>
    <row r="44" ht="35.1" customHeight="1" spans="1:35">
      <c r="A44" s="11" t="s">
        <v>21</v>
      </c>
      <c r="B44" s="15">
        <v>1</v>
      </c>
      <c r="C44" s="14"/>
      <c r="D44" s="14"/>
      <c r="E44" s="14"/>
      <c r="F44" s="14"/>
      <c r="G44" s="14"/>
      <c r="H44" s="14"/>
      <c r="I44" s="14"/>
      <c r="J44" s="14">
        <f>SUM(J45:J45)</f>
        <v>298.261455</v>
      </c>
      <c r="K44" s="14">
        <f t="shared" ref="K44:W44" si="8">SUM(K45:K45)</f>
        <v>298.261455</v>
      </c>
      <c r="L44" s="14">
        <f t="shared" si="8"/>
        <v>187.261455</v>
      </c>
      <c r="M44" s="14">
        <f t="shared" si="8"/>
        <v>100.6</v>
      </c>
      <c r="N44" s="14">
        <f t="shared" si="8"/>
        <v>10.4</v>
      </c>
      <c r="O44" s="14">
        <f t="shared" si="8"/>
        <v>0</v>
      </c>
      <c r="P44" s="14">
        <f t="shared" si="8"/>
        <v>0</v>
      </c>
      <c r="Q44" s="14">
        <f t="shared" si="8"/>
        <v>0</v>
      </c>
      <c r="R44" s="14">
        <f t="shared" si="8"/>
        <v>0</v>
      </c>
      <c r="S44" s="14">
        <f t="shared" si="8"/>
        <v>0</v>
      </c>
      <c r="T44" s="14">
        <f t="shared" si="8"/>
        <v>0</v>
      </c>
      <c r="U44" s="14">
        <f t="shared" si="8"/>
        <v>0</v>
      </c>
      <c r="V44" s="14">
        <f t="shared" si="8"/>
        <v>0</v>
      </c>
      <c r="W44" s="14">
        <f t="shared" si="8"/>
        <v>0</v>
      </c>
      <c r="X44" s="14"/>
      <c r="Y44" s="14"/>
      <c r="Z44" s="14"/>
      <c r="AA44" s="14"/>
      <c r="AB44" s="14"/>
      <c r="AC44" s="14"/>
      <c r="AD44" s="14">
        <f>AD45</f>
        <v>3814</v>
      </c>
      <c r="AE44" s="14">
        <f>AE45</f>
        <v>6346</v>
      </c>
      <c r="AF44" s="14">
        <f>AF45</f>
        <v>6346</v>
      </c>
      <c r="AG44" s="14"/>
      <c r="AH44" s="14"/>
      <c r="AI44" s="19"/>
    </row>
    <row r="45" ht="80" customHeight="1" spans="1:35">
      <c r="A45" s="15">
        <v>1</v>
      </c>
      <c r="B45" s="11" t="s">
        <v>221</v>
      </c>
      <c r="C45" s="14" t="s">
        <v>222</v>
      </c>
      <c r="D45" s="14" t="s">
        <v>98</v>
      </c>
      <c r="E45" s="14" t="s">
        <v>86</v>
      </c>
      <c r="F45" s="14" t="s">
        <v>87</v>
      </c>
      <c r="G45" s="14" t="s">
        <v>223</v>
      </c>
      <c r="H45" s="14" t="s">
        <v>224</v>
      </c>
      <c r="I45" s="14">
        <v>15909159767</v>
      </c>
      <c r="J45" s="14">
        <f>K45</f>
        <v>298.261455</v>
      </c>
      <c r="K45" s="14">
        <v>298.261455</v>
      </c>
      <c r="L45" s="14">
        <v>187.261455</v>
      </c>
      <c r="M45" s="14">
        <v>100.6</v>
      </c>
      <c r="N45" s="14">
        <v>10.4</v>
      </c>
      <c r="O45" s="14"/>
      <c r="P45" s="14"/>
      <c r="Q45" s="14"/>
      <c r="R45" s="14"/>
      <c r="S45" s="14"/>
      <c r="T45" s="14"/>
      <c r="U45" s="14"/>
      <c r="V45" s="14"/>
      <c r="W45" s="14"/>
      <c r="X45" s="14" t="s">
        <v>79</v>
      </c>
      <c r="Y45" s="14" t="s">
        <v>61</v>
      </c>
      <c r="Z45" s="14" t="s">
        <v>80</v>
      </c>
      <c r="AA45" s="14" t="s">
        <v>80</v>
      </c>
      <c r="AB45" s="14" t="s">
        <v>80</v>
      </c>
      <c r="AC45" s="14" t="s">
        <v>80</v>
      </c>
      <c r="AD45" s="14">
        <v>3814</v>
      </c>
      <c r="AE45" s="14">
        <v>6346</v>
      </c>
      <c r="AF45" s="14">
        <v>6346</v>
      </c>
      <c r="AG45" s="14" t="s">
        <v>225</v>
      </c>
      <c r="AH45" s="14" t="s">
        <v>226</v>
      </c>
      <c r="AI45" s="19"/>
    </row>
    <row r="46" ht="35.1" customHeight="1" spans="1:35">
      <c r="A46" s="11" t="s">
        <v>22</v>
      </c>
      <c r="B46" s="15">
        <v>1</v>
      </c>
      <c r="C46" s="14"/>
      <c r="D46" s="14"/>
      <c r="E46" s="14"/>
      <c r="F46" s="14"/>
      <c r="G46" s="14"/>
      <c r="H46" s="14"/>
      <c r="I46" s="14"/>
      <c r="J46" s="14">
        <f>J47</f>
        <v>19.4</v>
      </c>
      <c r="K46" s="14">
        <f>K47</f>
        <v>19.4</v>
      </c>
      <c r="L46" s="14">
        <f>L47</f>
        <v>0</v>
      </c>
      <c r="M46" s="14">
        <f>M47</f>
        <v>19.4</v>
      </c>
      <c r="N46" s="14"/>
      <c r="O46" s="14"/>
      <c r="P46" s="14"/>
      <c r="Q46" s="14"/>
      <c r="R46" s="14"/>
      <c r="S46" s="14"/>
      <c r="T46" s="14"/>
      <c r="U46" s="14"/>
      <c r="V46" s="14"/>
      <c r="W46" s="14"/>
      <c r="X46" s="14"/>
      <c r="Y46" s="14"/>
      <c r="Z46" s="14"/>
      <c r="AA46" s="14"/>
      <c r="AB46" s="14"/>
      <c r="AC46" s="14"/>
      <c r="AD46" s="14">
        <f>AD47</f>
        <v>88</v>
      </c>
      <c r="AE46" s="14">
        <f>AE47</f>
        <v>100</v>
      </c>
      <c r="AF46" s="14">
        <f>AF47</f>
        <v>988</v>
      </c>
      <c r="AG46" s="14"/>
      <c r="AH46" s="14"/>
      <c r="AI46" s="19"/>
    </row>
    <row r="47" ht="65" customHeight="1" spans="1:35">
      <c r="A47" s="15">
        <v>1</v>
      </c>
      <c r="B47" s="11" t="s">
        <v>227</v>
      </c>
      <c r="C47" s="14" t="s">
        <v>228</v>
      </c>
      <c r="D47" s="14" t="s">
        <v>98</v>
      </c>
      <c r="E47" s="14" t="s">
        <v>86</v>
      </c>
      <c r="F47" s="14" t="s">
        <v>87</v>
      </c>
      <c r="G47" s="14" t="s">
        <v>112</v>
      </c>
      <c r="H47" s="14" t="s">
        <v>113</v>
      </c>
      <c r="I47" s="14">
        <v>13891512999</v>
      </c>
      <c r="J47" s="14">
        <f>K47</f>
        <v>19.4</v>
      </c>
      <c r="K47" s="14">
        <v>19.4</v>
      </c>
      <c r="L47" s="14">
        <v>0</v>
      </c>
      <c r="M47" s="14">
        <v>19.4</v>
      </c>
      <c r="N47" s="14"/>
      <c r="O47" s="14"/>
      <c r="P47" s="14"/>
      <c r="Q47" s="14"/>
      <c r="R47" s="14"/>
      <c r="S47" s="14"/>
      <c r="T47" s="14"/>
      <c r="U47" s="14"/>
      <c r="V47" s="14"/>
      <c r="W47" s="14"/>
      <c r="X47" s="14" t="s">
        <v>79</v>
      </c>
      <c r="Y47" s="14" t="s">
        <v>61</v>
      </c>
      <c r="Z47" s="14" t="s">
        <v>80</v>
      </c>
      <c r="AA47" s="14" t="s">
        <v>80</v>
      </c>
      <c r="AB47" s="14" t="s">
        <v>80</v>
      </c>
      <c r="AC47" s="14" t="s">
        <v>80</v>
      </c>
      <c r="AD47" s="14">
        <v>88</v>
      </c>
      <c r="AE47" s="14">
        <v>100</v>
      </c>
      <c r="AF47" s="14">
        <v>988</v>
      </c>
      <c r="AG47" s="14" t="s">
        <v>229</v>
      </c>
      <c r="AH47" s="14" t="s">
        <v>230</v>
      </c>
      <c r="AI47" s="19"/>
    </row>
    <row r="48" ht="35.1" customHeight="1" spans="1:35">
      <c r="A48" s="11" t="s">
        <v>23</v>
      </c>
      <c r="B48" s="15">
        <v>1</v>
      </c>
      <c r="C48" s="14"/>
      <c r="D48" s="14"/>
      <c r="E48" s="14"/>
      <c r="F48" s="14"/>
      <c r="G48" s="14"/>
      <c r="H48" s="14"/>
      <c r="I48" s="14"/>
      <c r="J48" s="14">
        <f>J49</f>
        <v>100</v>
      </c>
      <c r="K48" s="14">
        <f>K49</f>
        <v>100</v>
      </c>
      <c r="L48" s="14">
        <f>L49</f>
        <v>0</v>
      </c>
      <c r="M48" s="14">
        <f>M49</f>
        <v>100</v>
      </c>
      <c r="N48" s="14"/>
      <c r="O48" s="14"/>
      <c r="P48" s="14"/>
      <c r="Q48" s="14"/>
      <c r="R48" s="14"/>
      <c r="S48" s="14"/>
      <c r="T48" s="14"/>
      <c r="U48" s="14"/>
      <c r="V48" s="14"/>
      <c r="W48" s="14"/>
      <c r="X48" s="14"/>
      <c r="Y48" s="14"/>
      <c r="Z48" s="14"/>
      <c r="AA48" s="14"/>
      <c r="AB48" s="14"/>
      <c r="AC48" s="14"/>
      <c r="AD48" s="14">
        <f>AD49</f>
        <v>210</v>
      </c>
      <c r="AE48" s="14">
        <f>AE49</f>
        <v>210</v>
      </c>
      <c r="AF48" s="14">
        <f>AF49</f>
        <v>210</v>
      </c>
      <c r="AG48" s="14"/>
      <c r="AH48" s="14"/>
      <c r="AI48" s="19"/>
    </row>
    <row r="49" ht="50" customHeight="1" spans="1:35">
      <c r="A49" s="15">
        <v>1</v>
      </c>
      <c r="B49" s="11" t="s">
        <v>231</v>
      </c>
      <c r="C49" s="14" t="s">
        <v>232</v>
      </c>
      <c r="D49" s="14" t="s">
        <v>98</v>
      </c>
      <c r="E49" s="14" t="s">
        <v>86</v>
      </c>
      <c r="F49" s="14" t="s">
        <v>87</v>
      </c>
      <c r="G49" s="14" t="s">
        <v>233</v>
      </c>
      <c r="H49" s="14" t="s">
        <v>224</v>
      </c>
      <c r="I49" s="14">
        <v>15909159767</v>
      </c>
      <c r="J49" s="14">
        <v>100</v>
      </c>
      <c r="K49" s="14">
        <v>100</v>
      </c>
      <c r="L49" s="14"/>
      <c r="M49" s="14">
        <v>100</v>
      </c>
      <c r="N49" s="14"/>
      <c r="O49" s="14"/>
      <c r="P49" s="14"/>
      <c r="Q49" s="14"/>
      <c r="R49" s="14"/>
      <c r="S49" s="14"/>
      <c r="T49" s="14"/>
      <c r="U49" s="14"/>
      <c r="V49" s="14"/>
      <c r="W49" s="14"/>
      <c r="X49" s="14" t="s">
        <v>79</v>
      </c>
      <c r="Y49" s="14" t="s">
        <v>61</v>
      </c>
      <c r="Z49" s="14" t="s">
        <v>80</v>
      </c>
      <c r="AA49" s="14" t="s">
        <v>80</v>
      </c>
      <c r="AB49" s="14" t="s">
        <v>80</v>
      </c>
      <c r="AC49" s="14" t="s">
        <v>80</v>
      </c>
      <c r="AD49" s="14">
        <v>210</v>
      </c>
      <c r="AE49" s="14">
        <v>210</v>
      </c>
      <c r="AF49" s="14">
        <v>210</v>
      </c>
      <c r="AG49" s="14" t="s">
        <v>234</v>
      </c>
      <c r="AH49" s="14" t="s">
        <v>235</v>
      </c>
      <c r="AI49" s="19"/>
    </row>
    <row r="50" ht="50" customHeight="1" spans="1:35">
      <c r="A50" s="15" t="s">
        <v>24</v>
      </c>
      <c r="B50" s="16">
        <f>B51+B64</f>
        <v>18</v>
      </c>
      <c r="C50" s="12"/>
      <c r="D50" s="12"/>
      <c r="E50" s="12"/>
      <c r="F50" s="12"/>
      <c r="G50" s="12"/>
      <c r="H50" s="12"/>
      <c r="I50" s="12"/>
      <c r="J50" s="16">
        <f>J51+J64</f>
        <v>2061.3</v>
      </c>
      <c r="K50" s="16">
        <f t="shared" ref="K50:W50" si="9">K51+K64</f>
        <v>2061.3</v>
      </c>
      <c r="L50" s="16">
        <f t="shared" si="9"/>
        <v>1591.7</v>
      </c>
      <c r="M50" s="16">
        <f t="shared" si="9"/>
        <v>100</v>
      </c>
      <c r="N50" s="16">
        <f t="shared" si="9"/>
        <v>369.6</v>
      </c>
      <c r="O50" s="16">
        <f t="shared" si="9"/>
        <v>0</v>
      </c>
      <c r="P50" s="16">
        <f t="shared" si="9"/>
        <v>0</v>
      </c>
      <c r="Q50" s="16">
        <f t="shared" si="9"/>
        <v>0</v>
      </c>
      <c r="R50" s="16">
        <f t="shared" si="9"/>
        <v>0</v>
      </c>
      <c r="S50" s="16">
        <f t="shared" si="9"/>
        <v>0</v>
      </c>
      <c r="T50" s="16">
        <f t="shared" si="9"/>
        <v>0</v>
      </c>
      <c r="U50" s="16">
        <f t="shared" si="9"/>
        <v>0</v>
      </c>
      <c r="V50" s="16">
        <f t="shared" si="9"/>
        <v>0</v>
      </c>
      <c r="W50" s="16">
        <f t="shared" si="9"/>
        <v>0</v>
      </c>
      <c r="X50" s="12"/>
      <c r="Y50" s="12"/>
      <c r="Z50" s="12"/>
      <c r="AA50" s="12"/>
      <c r="AB50" s="12"/>
      <c r="AC50" s="12"/>
      <c r="AD50" s="16">
        <f>AD51+AD64</f>
        <v>3120</v>
      </c>
      <c r="AE50" s="16">
        <f>AE51+AE64</f>
        <v>9900</v>
      </c>
      <c r="AF50" s="16">
        <f>AF51+AF64</f>
        <v>16753</v>
      </c>
      <c r="AG50" s="14"/>
      <c r="AH50" s="14"/>
      <c r="AI50" s="19"/>
    </row>
    <row r="51" ht="80" customHeight="1" spans="1:35">
      <c r="A51" s="15" t="s">
        <v>25</v>
      </c>
      <c r="B51" s="15">
        <v>12</v>
      </c>
      <c r="C51" s="14"/>
      <c r="D51" s="14"/>
      <c r="E51" s="14"/>
      <c r="F51" s="14"/>
      <c r="G51" s="14"/>
      <c r="H51" s="14"/>
      <c r="I51" s="14"/>
      <c r="J51" s="14">
        <f>SUM(J52:J63)</f>
        <v>1691.7</v>
      </c>
      <c r="K51" s="14">
        <f t="shared" ref="K51:W51" si="10">SUM(K52:K63)</f>
        <v>1691.7</v>
      </c>
      <c r="L51" s="14">
        <f t="shared" si="10"/>
        <v>1591.7</v>
      </c>
      <c r="M51" s="14">
        <f t="shared" si="10"/>
        <v>100</v>
      </c>
      <c r="N51" s="14">
        <f t="shared" si="10"/>
        <v>0</v>
      </c>
      <c r="O51" s="14">
        <f t="shared" si="10"/>
        <v>0</v>
      </c>
      <c r="P51" s="14">
        <f t="shared" si="10"/>
        <v>0</v>
      </c>
      <c r="Q51" s="14">
        <f t="shared" si="10"/>
        <v>0</v>
      </c>
      <c r="R51" s="14">
        <f t="shared" si="10"/>
        <v>0</v>
      </c>
      <c r="S51" s="14">
        <f t="shared" si="10"/>
        <v>0</v>
      </c>
      <c r="T51" s="14">
        <f t="shared" si="10"/>
        <v>0</v>
      </c>
      <c r="U51" s="14">
        <f t="shared" si="10"/>
        <v>0</v>
      </c>
      <c r="V51" s="14">
        <f t="shared" si="10"/>
        <v>0</v>
      </c>
      <c r="W51" s="14">
        <f t="shared" si="10"/>
        <v>0</v>
      </c>
      <c r="X51" s="14"/>
      <c r="Y51" s="14"/>
      <c r="Z51" s="14"/>
      <c r="AA51" s="14"/>
      <c r="AB51" s="14"/>
      <c r="AC51" s="14"/>
      <c r="AD51" s="14">
        <f>SUM(AD52:AD63)</f>
        <v>2940</v>
      </c>
      <c r="AE51" s="14">
        <f>SUM(AE52:AE63)</f>
        <v>9300</v>
      </c>
      <c r="AF51" s="14">
        <f>SUM(AF52:AF63)</f>
        <v>14353</v>
      </c>
      <c r="AG51" s="14"/>
      <c r="AH51" s="14"/>
      <c r="AI51" s="19"/>
    </row>
    <row r="52" ht="80" customHeight="1" spans="1:35">
      <c r="A52" s="15">
        <v>1</v>
      </c>
      <c r="B52" s="11" t="s">
        <v>236</v>
      </c>
      <c r="C52" s="14" t="s">
        <v>237</v>
      </c>
      <c r="D52" s="14" t="s">
        <v>86</v>
      </c>
      <c r="E52" s="14" t="s">
        <v>86</v>
      </c>
      <c r="F52" s="14" t="s">
        <v>87</v>
      </c>
      <c r="G52" s="14" t="s">
        <v>112</v>
      </c>
      <c r="H52" s="14" t="s">
        <v>113</v>
      </c>
      <c r="I52" s="14">
        <v>13891512999</v>
      </c>
      <c r="J52" s="14">
        <v>1255.93</v>
      </c>
      <c r="K52" s="14">
        <v>1255.93</v>
      </c>
      <c r="L52" s="14">
        <v>1155.93</v>
      </c>
      <c r="M52" s="14">
        <v>100</v>
      </c>
      <c r="N52" s="14"/>
      <c r="O52" s="14"/>
      <c r="P52" s="14"/>
      <c r="Q52" s="14"/>
      <c r="R52" s="14"/>
      <c r="S52" s="14"/>
      <c r="T52" s="14"/>
      <c r="U52" s="14"/>
      <c r="V52" s="14"/>
      <c r="W52" s="14"/>
      <c r="X52" s="14" t="s">
        <v>79</v>
      </c>
      <c r="Y52" s="14" t="s">
        <v>61</v>
      </c>
      <c r="Z52" s="14" t="s">
        <v>80</v>
      </c>
      <c r="AA52" s="14" t="s">
        <v>80</v>
      </c>
      <c r="AB52" s="14" t="s">
        <v>80</v>
      </c>
      <c r="AC52" s="14" t="s">
        <v>80</v>
      </c>
      <c r="AD52" s="14">
        <v>2132</v>
      </c>
      <c r="AE52" s="14">
        <v>6610</v>
      </c>
      <c r="AF52" s="14">
        <v>6610</v>
      </c>
      <c r="AG52" s="14" t="s">
        <v>238</v>
      </c>
      <c r="AH52" s="14" t="s">
        <v>239</v>
      </c>
      <c r="AI52" s="19"/>
    </row>
    <row r="53" ht="80" customHeight="1" spans="1:35">
      <c r="A53" s="15">
        <v>2</v>
      </c>
      <c r="B53" s="11" t="s">
        <v>240</v>
      </c>
      <c r="C53" s="14" t="s">
        <v>241</v>
      </c>
      <c r="D53" s="14" t="s">
        <v>86</v>
      </c>
      <c r="E53" s="14" t="s">
        <v>242</v>
      </c>
      <c r="F53" s="14" t="s">
        <v>87</v>
      </c>
      <c r="G53" s="14" t="s">
        <v>112</v>
      </c>
      <c r="H53" s="14" t="s">
        <v>113</v>
      </c>
      <c r="I53" s="14">
        <v>13891512999</v>
      </c>
      <c r="J53" s="14">
        <v>52</v>
      </c>
      <c r="K53" s="14">
        <v>52</v>
      </c>
      <c r="L53" s="14">
        <v>52</v>
      </c>
      <c r="M53" s="14"/>
      <c r="N53" s="14"/>
      <c r="O53" s="14"/>
      <c r="P53" s="14"/>
      <c r="Q53" s="14"/>
      <c r="R53" s="14"/>
      <c r="S53" s="14"/>
      <c r="T53" s="14"/>
      <c r="U53" s="14"/>
      <c r="V53" s="14"/>
      <c r="W53" s="14"/>
      <c r="X53" s="14" t="s">
        <v>79</v>
      </c>
      <c r="Y53" s="14" t="s">
        <v>61</v>
      </c>
      <c r="Z53" s="14" t="s">
        <v>61</v>
      </c>
      <c r="AA53" s="14" t="s">
        <v>80</v>
      </c>
      <c r="AB53" s="14" t="s">
        <v>80</v>
      </c>
      <c r="AC53" s="14" t="s">
        <v>80</v>
      </c>
      <c r="AD53" s="14">
        <v>36</v>
      </c>
      <c r="AE53" s="14">
        <v>109</v>
      </c>
      <c r="AF53" s="14">
        <v>109</v>
      </c>
      <c r="AG53" s="14" t="s">
        <v>243</v>
      </c>
      <c r="AH53" s="14" t="s">
        <v>244</v>
      </c>
      <c r="AI53" s="19"/>
    </row>
    <row r="54" ht="80" customHeight="1" spans="1:35">
      <c r="A54" s="15">
        <v>3</v>
      </c>
      <c r="B54" s="11" t="s">
        <v>245</v>
      </c>
      <c r="C54" s="14" t="s">
        <v>246</v>
      </c>
      <c r="D54" s="14" t="s">
        <v>86</v>
      </c>
      <c r="E54" s="14" t="s">
        <v>154</v>
      </c>
      <c r="F54" s="14" t="s">
        <v>87</v>
      </c>
      <c r="G54" s="14" t="s">
        <v>112</v>
      </c>
      <c r="H54" s="14" t="s">
        <v>113</v>
      </c>
      <c r="I54" s="14">
        <v>13891512999</v>
      </c>
      <c r="J54" s="14">
        <v>98.77</v>
      </c>
      <c r="K54" s="14">
        <v>98.77</v>
      </c>
      <c r="L54" s="14">
        <v>98.77</v>
      </c>
      <c r="M54" s="14"/>
      <c r="N54" s="14"/>
      <c r="O54" s="14"/>
      <c r="P54" s="14"/>
      <c r="Q54" s="14"/>
      <c r="R54" s="14"/>
      <c r="S54" s="14"/>
      <c r="T54" s="14"/>
      <c r="U54" s="14"/>
      <c r="V54" s="14"/>
      <c r="W54" s="14"/>
      <c r="X54" s="14" t="s">
        <v>79</v>
      </c>
      <c r="Y54" s="14" t="s">
        <v>61</v>
      </c>
      <c r="Z54" s="14" t="s">
        <v>61</v>
      </c>
      <c r="AA54" s="14" t="s">
        <v>80</v>
      </c>
      <c r="AB54" s="14" t="s">
        <v>80</v>
      </c>
      <c r="AC54" s="14" t="s">
        <v>80</v>
      </c>
      <c r="AD54" s="14">
        <v>57</v>
      </c>
      <c r="AE54" s="14">
        <v>198</v>
      </c>
      <c r="AF54" s="14">
        <v>310</v>
      </c>
      <c r="AG54" s="14" t="s">
        <v>243</v>
      </c>
      <c r="AH54" s="14" t="s">
        <v>247</v>
      </c>
      <c r="AI54" s="19"/>
    </row>
    <row r="55" ht="80" customHeight="1" spans="1:35">
      <c r="A55" s="15">
        <v>4</v>
      </c>
      <c r="B55" s="11" t="s">
        <v>248</v>
      </c>
      <c r="C55" s="14" t="s">
        <v>249</v>
      </c>
      <c r="D55" s="14" t="s">
        <v>86</v>
      </c>
      <c r="E55" s="14" t="s">
        <v>250</v>
      </c>
      <c r="F55" s="14" t="s">
        <v>87</v>
      </c>
      <c r="G55" s="14" t="s">
        <v>251</v>
      </c>
      <c r="H55" s="14" t="s">
        <v>252</v>
      </c>
      <c r="I55" s="14">
        <v>13619156397</v>
      </c>
      <c r="J55" s="14">
        <v>15</v>
      </c>
      <c r="K55" s="14">
        <v>15</v>
      </c>
      <c r="L55" s="14">
        <v>15</v>
      </c>
      <c r="M55" s="14"/>
      <c r="N55" s="14"/>
      <c r="O55" s="14"/>
      <c r="P55" s="14"/>
      <c r="Q55" s="14"/>
      <c r="R55" s="14"/>
      <c r="S55" s="14"/>
      <c r="T55" s="14"/>
      <c r="U55" s="14"/>
      <c r="V55" s="14"/>
      <c r="W55" s="14"/>
      <c r="X55" s="14" t="s">
        <v>79</v>
      </c>
      <c r="Y55" s="14" t="s">
        <v>61</v>
      </c>
      <c r="Z55" s="14" t="s">
        <v>61</v>
      </c>
      <c r="AA55" s="14" t="s">
        <v>80</v>
      </c>
      <c r="AB55" s="14" t="s">
        <v>80</v>
      </c>
      <c r="AC55" s="14" t="s">
        <v>80</v>
      </c>
      <c r="AD55" s="14">
        <v>165</v>
      </c>
      <c r="AE55" s="14">
        <v>708</v>
      </c>
      <c r="AF55" s="14">
        <v>1280</v>
      </c>
      <c r="AG55" s="14" t="s">
        <v>253</v>
      </c>
      <c r="AH55" s="14" t="s">
        <v>254</v>
      </c>
      <c r="AI55" s="19"/>
    </row>
    <row r="56" ht="80" customHeight="1" spans="1:35">
      <c r="A56" s="15">
        <v>5</v>
      </c>
      <c r="B56" s="11" t="s">
        <v>255</v>
      </c>
      <c r="C56" s="14" t="s">
        <v>256</v>
      </c>
      <c r="D56" s="14" t="s">
        <v>86</v>
      </c>
      <c r="E56" s="14" t="s">
        <v>257</v>
      </c>
      <c r="F56" s="14" t="s">
        <v>87</v>
      </c>
      <c r="G56" s="14" t="s">
        <v>251</v>
      </c>
      <c r="H56" s="14" t="s">
        <v>252</v>
      </c>
      <c r="I56" s="14">
        <v>13619156397</v>
      </c>
      <c r="J56" s="14">
        <v>30</v>
      </c>
      <c r="K56" s="14">
        <v>30</v>
      </c>
      <c r="L56" s="14">
        <v>30</v>
      </c>
      <c r="M56" s="14"/>
      <c r="N56" s="14"/>
      <c r="O56" s="14"/>
      <c r="P56" s="14"/>
      <c r="Q56" s="14"/>
      <c r="R56" s="14"/>
      <c r="S56" s="14"/>
      <c r="T56" s="14"/>
      <c r="U56" s="14"/>
      <c r="V56" s="14"/>
      <c r="W56" s="14"/>
      <c r="X56" s="14" t="s">
        <v>79</v>
      </c>
      <c r="Y56" s="14" t="s">
        <v>61</v>
      </c>
      <c r="Z56" s="14" t="s">
        <v>80</v>
      </c>
      <c r="AA56" s="14" t="s">
        <v>80</v>
      </c>
      <c r="AB56" s="14" t="s">
        <v>80</v>
      </c>
      <c r="AC56" s="14" t="s">
        <v>80</v>
      </c>
      <c r="AD56" s="14">
        <v>30</v>
      </c>
      <c r="AE56" s="14">
        <v>92</v>
      </c>
      <c r="AF56" s="14">
        <v>559</v>
      </c>
      <c r="AG56" s="14" t="s">
        <v>253</v>
      </c>
      <c r="AH56" s="14" t="s">
        <v>258</v>
      </c>
      <c r="AI56" s="19"/>
    </row>
    <row r="57" ht="80" customHeight="1" spans="1:35">
      <c r="A57" s="15">
        <v>6</v>
      </c>
      <c r="B57" s="11" t="s">
        <v>259</v>
      </c>
      <c r="C57" s="14" t="s">
        <v>260</v>
      </c>
      <c r="D57" s="14" t="s">
        <v>86</v>
      </c>
      <c r="E57" s="14" t="s">
        <v>118</v>
      </c>
      <c r="F57" s="14" t="s">
        <v>87</v>
      </c>
      <c r="G57" s="14" t="s">
        <v>251</v>
      </c>
      <c r="H57" s="14" t="s">
        <v>252</v>
      </c>
      <c r="I57" s="14">
        <v>13619156397</v>
      </c>
      <c r="J57" s="14">
        <v>20</v>
      </c>
      <c r="K57" s="14">
        <v>20</v>
      </c>
      <c r="L57" s="14">
        <v>20</v>
      </c>
      <c r="M57" s="14"/>
      <c r="N57" s="14"/>
      <c r="O57" s="14"/>
      <c r="P57" s="14"/>
      <c r="Q57" s="14"/>
      <c r="R57" s="14"/>
      <c r="S57" s="14"/>
      <c r="T57" s="14"/>
      <c r="U57" s="14"/>
      <c r="V57" s="14"/>
      <c r="W57" s="14"/>
      <c r="X57" s="14" t="s">
        <v>79</v>
      </c>
      <c r="Y57" s="14" t="s">
        <v>61</v>
      </c>
      <c r="Z57" s="14" t="s">
        <v>80</v>
      </c>
      <c r="AA57" s="14" t="s">
        <v>80</v>
      </c>
      <c r="AB57" s="14" t="s">
        <v>80</v>
      </c>
      <c r="AC57" s="14" t="s">
        <v>80</v>
      </c>
      <c r="AD57" s="14">
        <v>110</v>
      </c>
      <c r="AE57" s="14">
        <v>320</v>
      </c>
      <c r="AF57" s="14">
        <v>1584</v>
      </c>
      <c r="AG57" s="14" t="s">
        <v>253</v>
      </c>
      <c r="AH57" s="14" t="s">
        <v>261</v>
      </c>
      <c r="AI57" s="19"/>
    </row>
    <row r="58" ht="80" customHeight="1" spans="1:35">
      <c r="A58" s="15">
        <v>7</v>
      </c>
      <c r="B58" s="11" t="s">
        <v>262</v>
      </c>
      <c r="C58" s="14" t="s">
        <v>263</v>
      </c>
      <c r="D58" s="14" t="s">
        <v>86</v>
      </c>
      <c r="E58" s="14" t="s">
        <v>264</v>
      </c>
      <c r="F58" s="14" t="s">
        <v>87</v>
      </c>
      <c r="G58" s="14" t="s">
        <v>251</v>
      </c>
      <c r="H58" s="14" t="s">
        <v>252</v>
      </c>
      <c r="I58" s="14">
        <v>13619156397</v>
      </c>
      <c r="J58" s="14">
        <v>90</v>
      </c>
      <c r="K58" s="14">
        <v>90</v>
      </c>
      <c r="L58" s="14">
        <v>90</v>
      </c>
      <c r="M58" s="14"/>
      <c r="N58" s="14"/>
      <c r="O58" s="14"/>
      <c r="P58" s="14"/>
      <c r="Q58" s="14"/>
      <c r="R58" s="14"/>
      <c r="S58" s="14"/>
      <c r="T58" s="14"/>
      <c r="U58" s="14"/>
      <c r="V58" s="14"/>
      <c r="W58" s="14"/>
      <c r="X58" s="14" t="s">
        <v>79</v>
      </c>
      <c r="Y58" s="14" t="s">
        <v>61</v>
      </c>
      <c r="Z58" s="14" t="s">
        <v>80</v>
      </c>
      <c r="AA58" s="14" t="s">
        <v>80</v>
      </c>
      <c r="AB58" s="14" t="s">
        <v>80</v>
      </c>
      <c r="AC58" s="14" t="s">
        <v>80</v>
      </c>
      <c r="AD58" s="14">
        <v>46</v>
      </c>
      <c r="AE58" s="14">
        <v>122</v>
      </c>
      <c r="AF58" s="14">
        <v>1819</v>
      </c>
      <c r="AG58" s="14" t="s">
        <v>253</v>
      </c>
      <c r="AH58" s="14" t="s">
        <v>265</v>
      </c>
      <c r="AI58" s="19"/>
    </row>
    <row r="59" ht="80" customHeight="1" spans="1:35">
      <c r="A59" s="15">
        <v>8</v>
      </c>
      <c r="B59" s="11" t="s">
        <v>266</v>
      </c>
      <c r="C59" s="14" t="s">
        <v>267</v>
      </c>
      <c r="D59" s="14" t="s">
        <v>86</v>
      </c>
      <c r="E59" s="14" t="s">
        <v>268</v>
      </c>
      <c r="F59" s="14" t="s">
        <v>87</v>
      </c>
      <c r="G59" s="14" t="s">
        <v>251</v>
      </c>
      <c r="H59" s="14" t="s">
        <v>252</v>
      </c>
      <c r="I59" s="14">
        <v>13619156397</v>
      </c>
      <c r="J59" s="14">
        <v>20</v>
      </c>
      <c r="K59" s="14">
        <v>20</v>
      </c>
      <c r="L59" s="14">
        <v>20</v>
      </c>
      <c r="M59" s="14"/>
      <c r="N59" s="14"/>
      <c r="O59" s="14"/>
      <c r="P59" s="14"/>
      <c r="Q59" s="14"/>
      <c r="R59" s="14"/>
      <c r="S59" s="14"/>
      <c r="T59" s="14"/>
      <c r="U59" s="14"/>
      <c r="V59" s="14"/>
      <c r="W59" s="14"/>
      <c r="X59" s="14" t="s">
        <v>79</v>
      </c>
      <c r="Y59" s="14" t="s">
        <v>61</v>
      </c>
      <c r="Z59" s="14" t="s">
        <v>80</v>
      </c>
      <c r="AA59" s="14" t="s">
        <v>80</v>
      </c>
      <c r="AB59" s="14" t="s">
        <v>80</v>
      </c>
      <c r="AC59" s="14" t="s">
        <v>80</v>
      </c>
      <c r="AD59" s="14">
        <v>27</v>
      </c>
      <c r="AE59" s="14">
        <v>85</v>
      </c>
      <c r="AF59" s="14">
        <v>280</v>
      </c>
      <c r="AG59" s="14" t="s">
        <v>253</v>
      </c>
      <c r="AH59" s="14" t="s">
        <v>269</v>
      </c>
      <c r="AI59" s="19"/>
    </row>
    <row r="60" ht="80" customHeight="1" spans="1:35">
      <c r="A60" s="15">
        <v>9</v>
      </c>
      <c r="B60" s="11" t="s">
        <v>270</v>
      </c>
      <c r="C60" s="14" t="s">
        <v>271</v>
      </c>
      <c r="D60" s="14" t="s">
        <v>86</v>
      </c>
      <c r="E60" s="14" t="s">
        <v>272</v>
      </c>
      <c r="F60" s="14" t="s">
        <v>87</v>
      </c>
      <c r="G60" s="14" t="s">
        <v>251</v>
      </c>
      <c r="H60" s="14" t="s">
        <v>252</v>
      </c>
      <c r="I60" s="14">
        <v>13619156397</v>
      </c>
      <c r="J60" s="14">
        <v>40</v>
      </c>
      <c r="K60" s="14">
        <v>40</v>
      </c>
      <c r="L60" s="14">
        <v>40</v>
      </c>
      <c r="M60" s="14"/>
      <c r="N60" s="14"/>
      <c r="O60" s="14"/>
      <c r="P60" s="14"/>
      <c r="Q60" s="14"/>
      <c r="R60" s="14"/>
      <c r="S60" s="14"/>
      <c r="T60" s="14"/>
      <c r="U60" s="14"/>
      <c r="V60" s="14"/>
      <c r="W60" s="14"/>
      <c r="X60" s="14" t="s">
        <v>79</v>
      </c>
      <c r="Y60" s="14" t="s">
        <v>61</v>
      </c>
      <c r="Z60" s="14" t="s">
        <v>61</v>
      </c>
      <c r="AA60" s="14" t="s">
        <v>80</v>
      </c>
      <c r="AB60" s="14" t="s">
        <v>80</v>
      </c>
      <c r="AC60" s="14" t="s">
        <v>80</v>
      </c>
      <c r="AD60" s="14">
        <v>6</v>
      </c>
      <c r="AE60" s="14">
        <v>20</v>
      </c>
      <c r="AF60" s="14">
        <v>200</v>
      </c>
      <c r="AG60" s="14" t="s">
        <v>253</v>
      </c>
      <c r="AH60" s="14" t="s">
        <v>273</v>
      </c>
      <c r="AI60" s="19"/>
    </row>
    <row r="61" ht="80" customHeight="1" spans="1:35">
      <c r="A61" s="15">
        <v>10</v>
      </c>
      <c r="B61" s="11" t="s">
        <v>274</v>
      </c>
      <c r="C61" s="14" t="s">
        <v>275</v>
      </c>
      <c r="D61" s="14" t="s">
        <v>86</v>
      </c>
      <c r="E61" s="14" t="s">
        <v>276</v>
      </c>
      <c r="F61" s="14" t="s">
        <v>87</v>
      </c>
      <c r="G61" s="14" t="s">
        <v>112</v>
      </c>
      <c r="H61" s="14" t="s">
        <v>113</v>
      </c>
      <c r="I61" s="14">
        <v>13891512999</v>
      </c>
      <c r="J61" s="14">
        <v>10</v>
      </c>
      <c r="K61" s="14">
        <v>10</v>
      </c>
      <c r="L61" s="14">
        <v>10</v>
      </c>
      <c r="M61" s="14"/>
      <c r="N61" s="14"/>
      <c r="O61" s="14"/>
      <c r="P61" s="14"/>
      <c r="Q61" s="14"/>
      <c r="R61" s="14"/>
      <c r="S61" s="14"/>
      <c r="T61" s="14"/>
      <c r="U61" s="14"/>
      <c r="V61" s="14"/>
      <c r="W61" s="14"/>
      <c r="X61" s="14" t="s">
        <v>79</v>
      </c>
      <c r="Y61" s="14" t="s">
        <v>61</v>
      </c>
      <c r="Z61" s="14" t="s">
        <v>80</v>
      </c>
      <c r="AA61" s="14" t="s">
        <v>80</v>
      </c>
      <c r="AB61" s="14" t="s">
        <v>80</v>
      </c>
      <c r="AC61" s="14" t="s">
        <v>80</v>
      </c>
      <c r="AD61" s="14">
        <v>20</v>
      </c>
      <c r="AE61" s="14">
        <v>50</v>
      </c>
      <c r="AF61" s="14">
        <v>246</v>
      </c>
      <c r="AG61" s="14" t="s">
        <v>277</v>
      </c>
      <c r="AH61" s="14" t="s">
        <v>278</v>
      </c>
      <c r="AI61" s="19"/>
    </row>
    <row r="62" ht="80" customHeight="1" spans="1:35">
      <c r="A62" s="15">
        <v>11</v>
      </c>
      <c r="B62" s="11" t="s">
        <v>279</v>
      </c>
      <c r="C62" s="14" t="s">
        <v>280</v>
      </c>
      <c r="D62" s="14" t="s">
        <v>86</v>
      </c>
      <c r="E62" s="14" t="s">
        <v>104</v>
      </c>
      <c r="F62" s="14" t="s">
        <v>87</v>
      </c>
      <c r="G62" s="14" t="s">
        <v>112</v>
      </c>
      <c r="H62" s="14" t="s">
        <v>113</v>
      </c>
      <c r="I62" s="14">
        <v>13891512999</v>
      </c>
      <c r="J62" s="14">
        <v>30</v>
      </c>
      <c r="K62" s="14">
        <v>30</v>
      </c>
      <c r="L62" s="14">
        <v>30</v>
      </c>
      <c r="M62" s="14"/>
      <c r="N62" s="14"/>
      <c r="O62" s="14"/>
      <c r="P62" s="14"/>
      <c r="Q62" s="14"/>
      <c r="R62" s="14"/>
      <c r="S62" s="14"/>
      <c r="T62" s="14"/>
      <c r="U62" s="14"/>
      <c r="V62" s="14"/>
      <c r="W62" s="14"/>
      <c r="X62" s="14" t="s">
        <v>79</v>
      </c>
      <c r="Y62" s="14" t="s">
        <v>61</v>
      </c>
      <c r="Z62" s="14" t="s">
        <v>80</v>
      </c>
      <c r="AA62" s="14" t="s">
        <v>80</v>
      </c>
      <c r="AB62" s="14" t="s">
        <v>80</v>
      </c>
      <c r="AC62" s="14" t="s">
        <v>80</v>
      </c>
      <c r="AD62" s="14">
        <v>50</v>
      </c>
      <c r="AE62" s="14">
        <v>140</v>
      </c>
      <c r="AF62" s="14">
        <v>300</v>
      </c>
      <c r="AG62" s="14" t="s">
        <v>281</v>
      </c>
      <c r="AH62" s="14" t="s">
        <v>282</v>
      </c>
      <c r="AI62" s="19"/>
    </row>
    <row r="63" ht="80" customHeight="1" spans="1:35">
      <c r="A63" s="15">
        <v>12</v>
      </c>
      <c r="B63" s="11" t="s">
        <v>283</v>
      </c>
      <c r="C63" s="14" t="s">
        <v>284</v>
      </c>
      <c r="D63" s="14" t="s">
        <v>86</v>
      </c>
      <c r="E63" s="14" t="s">
        <v>171</v>
      </c>
      <c r="F63" s="14" t="s">
        <v>87</v>
      </c>
      <c r="G63" s="14" t="s">
        <v>112</v>
      </c>
      <c r="H63" s="14" t="s">
        <v>113</v>
      </c>
      <c r="I63" s="14">
        <v>13891512999</v>
      </c>
      <c r="J63" s="14">
        <v>30</v>
      </c>
      <c r="K63" s="14">
        <v>30</v>
      </c>
      <c r="L63" s="14">
        <v>30</v>
      </c>
      <c r="M63" s="14"/>
      <c r="N63" s="14"/>
      <c r="O63" s="14"/>
      <c r="P63" s="14"/>
      <c r="Q63" s="14"/>
      <c r="R63" s="14"/>
      <c r="S63" s="14"/>
      <c r="T63" s="14"/>
      <c r="U63" s="14"/>
      <c r="V63" s="14"/>
      <c r="W63" s="14"/>
      <c r="X63" s="14" t="s">
        <v>79</v>
      </c>
      <c r="Y63" s="14" t="s">
        <v>61</v>
      </c>
      <c r="Z63" s="14" t="s">
        <v>61</v>
      </c>
      <c r="AA63" s="14" t="s">
        <v>80</v>
      </c>
      <c r="AB63" s="14" t="s">
        <v>80</v>
      </c>
      <c r="AC63" s="14" t="s">
        <v>80</v>
      </c>
      <c r="AD63" s="14">
        <v>261</v>
      </c>
      <c r="AE63" s="14">
        <v>846</v>
      </c>
      <c r="AF63" s="14">
        <v>1056</v>
      </c>
      <c r="AG63" s="14" t="s">
        <v>281</v>
      </c>
      <c r="AH63" s="14" t="s">
        <v>285</v>
      </c>
      <c r="AI63" s="19"/>
    </row>
    <row r="64" ht="80" customHeight="1" spans="1:35">
      <c r="A64" s="15" t="s">
        <v>26</v>
      </c>
      <c r="B64" s="15">
        <v>6</v>
      </c>
      <c r="C64" s="14"/>
      <c r="D64" s="14"/>
      <c r="E64" s="14"/>
      <c r="F64" s="14"/>
      <c r="G64" s="14"/>
      <c r="H64" s="14"/>
      <c r="I64" s="14"/>
      <c r="J64" s="14">
        <f>SUM(J65:J70)</f>
        <v>369.6</v>
      </c>
      <c r="K64" s="14">
        <f t="shared" ref="K64:W64" si="11">SUM(K65:K70)</f>
        <v>369.6</v>
      </c>
      <c r="L64" s="14">
        <f t="shared" si="11"/>
        <v>0</v>
      </c>
      <c r="M64" s="14">
        <f t="shared" si="11"/>
        <v>0</v>
      </c>
      <c r="N64" s="14">
        <f t="shared" si="11"/>
        <v>369.6</v>
      </c>
      <c r="O64" s="14">
        <f t="shared" si="11"/>
        <v>0</v>
      </c>
      <c r="P64" s="14">
        <f t="shared" si="11"/>
        <v>0</v>
      </c>
      <c r="Q64" s="14">
        <f t="shared" si="11"/>
        <v>0</v>
      </c>
      <c r="R64" s="14">
        <f t="shared" si="11"/>
        <v>0</v>
      </c>
      <c r="S64" s="14">
        <f t="shared" si="11"/>
        <v>0</v>
      </c>
      <c r="T64" s="14">
        <f t="shared" si="11"/>
        <v>0</v>
      </c>
      <c r="U64" s="14">
        <f t="shared" si="11"/>
        <v>0</v>
      </c>
      <c r="V64" s="14">
        <f t="shared" si="11"/>
        <v>0</v>
      </c>
      <c r="W64" s="14">
        <f t="shared" si="11"/>
        <v>0</v>
      </c>
      <c r="X64" s="14"/>
      <c r="Y64" s="14"/>
      <c r="Z64" s="14"/>
      <c r="AA64" s="14"/>
      <c r="AB64" s="14"/>
      <c r="AC64" s="14"/>
      <c r="AD64" s="14">
        <f>SUM(AD65:AD70)</f>
        <v>180</v>
      </c>
      <c r="AE64" s="14">
        <f>SUM(AE65:AE70)</f>
        <v>600</v>
      </c>
      <c r="AF64" s="14">
        <f>SUM(AF65:AF70)</f>
        <v>2400</v>
      </c>
      <c r="AG64" s="14"/>
      <c r="AH64" s="14"/>
      <c r="AI64" s="19"/>
    </row>
    <row r="65" ht="80" customHeight="1" spans="1:35">
      <c r="A65" s="15">
        <v>1</v>
      </c>
      <c r="B65" s="11" t="s">
        <v>286</v>
      </c>
      <c r="C65" s="14" t="s">
        <v>287</v>
      </c>
      <c r="D65" s="14" t="s">
        <v>86</v>
      </c>
      <c r="E65" s="14" t="s">
        <v>288</v>
      </c>
      <c r="F65" s="14" t="s">
        <v>87</v>
      </c>
      <c r="G65" s="14" t="s">
        <v>112</v>
      </c>
      <c r="H65" s="14" t="s">
        <v>113</v>
      </c>
      <c r="I65" s="14">
        <v>13891512999</v>
      </c>
      <c r="J65" s="14">
        <v>78</v>
      </c>
      <c r="K65" s="14">
        <v>78</v>
      </c>
      <c r="L65" s="14"/>
      <c r="M65" s="14"/>
      <c r="N65" s="14">
        <v>78</v>
      </c>
      <c r="O65" s="14"/>
      <c r="P65" s="14"/>
      <c r="Q65" s="14"/>
      <c r="R65" s="14"/>
      <c r="S65" s="14"/>
      <c r="T65" s="14"/>
      <c r="U65" s="14"/>
      <c r="V65" s="14"/>
      <c r="W65" s="14"/>
      <c r="X65" s="14" t="s">
        <v>79</v>
      </c>
      <c r="Y65" s="14" t="s">
        <v>61</v>
      </c>
      <c r="Z65" s="14" t="s">
        <v>80</v>
      </c>
      <c r="AA65" s="14" t="s">
        <v>80</v>
      </c>
      <c r="AB65" s="14" t="s">
        <v>80</v>
      </c>
      <c r="AC65" s="14" t="s">
        <v>80</v>
      </c>
      <c r="AD65" s="14">
        <v>30</v>
      </c>
      <c r="AE65" s="14">
        <v>100</v>
      </c>
      <c r="AF65" s="14">
        <v>400</v>
      </c>
      <c r="AG65" s="14" t="s">
        <v>289</v>
      </c>
      <c r="AH65" s="14" t="s">
        <v>290</v>
      </c>
      <c r="AI65" s="19"/>
    </row>
    <row r="66" ht="80" customHeight="1" spans="1:35">
      <c r="A66" s="15">
        <v>2</v>
      </c>
      <c r="B66" s="11" t="s">
        <v>291</v>
      </c>
      <c r="C66" s="14" t="s">
        <v>292</v>
      </c>
      <c r="D66" s="14" t="s">
        <v>86</v>
      </c>
      <c r="E66" s="14" t="s">
        <v>293</v>
      </c>
      <c r="F66" s="14" t="s">
        <v>87</v>
      </c>
      <c r="G66" s="14" t="s">
        <v>294</v>
      </c>
      <c r="H66" s="14" t="s">
        <v>295</v>
      </c>
      <c r="I66" s="14">
        <v>13909152619</v>
      </c>
      <c r="J66" s="14">
        <v>40</v>
      </c>
      <c r="K66" s="14">
        <v>40</v>
      </c>
      <c r="L66" s="14"/>
      <c r="M66" s="14"/>
      <c r="N66" s="14">
        <v>40</v>
      </c>
      <c r="O66" s="14"/>
      <c r="P66" s="14"/>
      <c r="Q66" s="14"/>
      <c r="R66" s="14"/>
      <c r="S66" s="14"/>
      <c r="T66" s="14"/>
      <c r="U66" s="14"/>
      <c r="V66" s="14"/>
      <c r="W66" s="14"/>
      <c r="X66" s="14" t="s">
        <v>79</v>
      </c>
      <c r="Y66" s="14" t="s">
        <v>61</v>
      </c>
      <c r="Z66" s="14" t="s">
        <v>80</v>
      </c>
      <c r="AA66" s="14" t="s">
        <v>80</v>
      </c>
      <c r="AB66" s="14" t="s">
        <v>80</v>
      </c>
      <c r="AC66" s="14" t="s">
        <v>80</v>
      </c>
      <c r="AD66" s="14">
        <v>30</v>
      </c>
      <c r="AE66" s="14">
        <v>100</v>
      </c>
      <c r="AF66" s="14">
        <v>400</v>
      </c>
      <c r="AG66" s="14" t="s">
        <v>289</v>
      </c>
      <c r="AH66" s="14" t="s">
        <v>290</v>
      </c>
      <c r="AI66" s="19"/>
    </row>
    <row r="67" ht="80" customHeight="1" spans="1:35">
      <c r="A67" s="15">
        <v>3</v>
      </c>
      <c r="B67" s="11" t="s">
        <v>296</v>
      </c>
      <c r="C67" s="14" t="s">
        <v>297</v>
      </c>
      <c r="D67" s="14" t="s">
        <v>86</v>
      </c>
      <c r="E67" s="14" t="s">
        <v>298</v>
      </c>
      <c r="F67" s="14" t="s">
        <v>87</v>
      </c>
      <c r="G67" s="14" t="s">
        <v>299</v>
      </c>
      <c r="H67" s="14" t="s">
        <v>89</v>
      </c>
      <c r="I67" s="14">
        <v>13571462286</v>
      </c>
      <c r="J67" s="14">
        <v>78.5</v>
      </c>
      <c r="K67" s="14">
        <v>78.5</v>
      </c>
      <c r="L67" s="14"/>
      <c r="M67" s="14"/>
      <c r="N67" s="14">
        <v>78.5</v>
      </c>
      <c r="O67" s="14"/>
      <c r="P67" s="14"/>
      <c r="Q67" s="14"/>
      <c r="R67" s="14"/>
      <c r="S67" s="14"/>
      <c r="T67" s="14"/>
      <c r="U67" s="14"/>
      <c r="V67" s="14"/>
      <c r="W67" s="14"/>
      <c r="X67" s="14" t="s">
        <v>79</v>
      </c>
      <c r="Y67" s="14" t="s">
        <v>61</v>
      </c>
      <c r="Z67" s="14" t="s">
        <v>80</v>
      </c>
      <c r="AA67" s="14" t="s">
        <v>80</v>
      </c>
      <c r="AB67" s="14" t="s">
        <v>80</v>
      </c>
      <c r="AC67" s="14" t="s">
        <v>80</v>
      </c>
      <c r="AD67" s="14">
        <v>30</v>
      </c>
      <c r="AE67" s="14">
        <v>100</v>
      </c>
      <c r="AF67" s="14">
        <v>400</v>
      </c>
      <c r="AG67" s="14" t="s">
        <v>289</v>
      </c>
      <c r="AH67" s="14" t="s">
        <v>290</v>
      </c>
      <c r="AI67" s="19"/>
    </row>
    <row r="68" ht="80" customHeight="1" spans="1:35">
      <c r="A68" s="15">
        <v>4</v>
      </c>
      <c r="B68" s="11" t="s">
        <v>300</v>
      </c>
      <c r="C68" s="14" t="s">
        <v>301</v>
      </c>
      <c r="D68" s="14" t="s">
        <v>86</v>
      </c>
      <c r="E68" s="14" t="s">
        <v>302</v>
      </c>
      <c r="F68" s="14" t="s">
        <v>87</v>
      </c>
      <c r="G68" s="14" t="s">
        <v>303</v>
      </c>
      <c r="H68" s="14" t="s">
        <v>304</v>
      </c>
      <c r="I68" s="14">
        <v>13992592600</v>
      </c>
      <c r="J68" s="14">
        <v>58.5</v>
      </c>
      <c r="K68" s="14">
        <v>58.5</v>
      </c>
      <c r="L68" s="14"/>
      <c r="M68" s="14"/>
      <c r="N68" s="14">
        <v>58.5</v>
      </c>
      <c r="O68" s="14"/>
      <c r="P68" s="14"/>
      <c r="Q68" s="14"/>
      <c r="R68" s="14"/>
      <c r="S68" s="14"/>
      <c r="T68" s="14"/>
      <c r="U68" s="14"/>
      <c r="V68" s="14"/>
      <c r="W68" s="14"/>
      <c r="X68" s="14" t="s">
        <v>79</v>
      </c>
      <c r="Y68" s="14" t="s">
        <v>61</v>
      </c>
      <c r="Z68" s="14" t="s">
        <v>61</v>
      </c>
      <c r="AA68" s="14" t="s">
        <v>80</v>
      </c>
      <c r="AB68" s="14" t="s">
        <v>80</v>
      </c>
      <c r="AC68" s="14" t="s">
        <v>80</v>
      </c>
      <c r="AD68" s="14">
        <v>30</v>
      </c>
      <c r="AE68" s="14">
        <v>100</v>
      </c>
      <c r="AF68" s="14">
        <v>400</v>
      </c>
      <c r="AG68" s="14" t="s">
        <v>289</v>
      </c>
      <c r="AH68" s="14" t="s">
        <v>290</v>
      </c>
      <c r="AI68" s="19"/>
    </row>
    <row r="69" ht="80" customHeight="1" spans="1:35">
      <c r="A69" s="15">
        <v>5</v>
      </c>
      <c r="B69" s="11" t="s">
        <v>305</v>
      </c>
      <c r="C69" s="14" t="s">
        <v>306</v>
      </c>
      <c r="D69" s="14" t="s">
        <v>86</v>
      </c>
      <c r="E69" s="14" t="s">
        <v>307</v>
      </c>
      <c r="F69" s="14" t="s">
        <v>87</v>
      </c>
      <c r="G69" s="14" t="s">
        <v>308</v>
      </c>
      <c r="H69" s="14" t="s">
        <v>309</v>
      </c>
      <c r="I69" s="14">
        <v>13709154322</v>
      </c>
      <c r="J69" s="14">
        <v>39.6</v>
      </c>
      <c r="K69" s="14">
        <v>39.6</v>
      </c>
      <c r="L69" s="14"/>
      <c r="M69" s="14"/>
      <c r="N69" s="14">
        <v>39.6</v>
      </c>
      <c r="O69" s="14"/>
      <c r="P69" s="14"/>
      <c r="Q69" s="14"/>
      <c r="R69" s="14"/>
      <c r="S69" s="14"/>
      <c r="T69" s="14"/>
      <c r="U69" s="14"/>
      <c r="V69" s="14"/>
      <c r="W69" s="14"/>
      <c r="X69" s="14" t="s">
        <v>79</v>
      </c>
      <c r="Y69" s="14" t="s">
        <v>61</v>
      </c>
      <c r="Z69" s="14" t="s">
        <v>80</v>
      </c>
      <c r="AA69" s="14" t="s">
        <v>80</v>
      </c>
      <c r="AB69" s="14" t="s">
        <v>80</v>
      </c>
      <c r="AC69" s="14" t="s">
        <v>80</v>
      </c>
      <c r="AD69" s="14">
        <v>30</v>
      </c>
      <c r="AE69" s="14">
        <v>100</v>
      </c>
      <c r="AF69" s="14">
        <v>400</v>
      </c>
      <c r="AG69" s="14" t="s">
        <v>289</v>
      </c>
      <c r="AH69" s="14" t="s">
        <v>290</v>
      </c>
      <c r="AI69" s="19"/>
    </row>
    <row r="70" ht="80" customHeight="1" spans="1:35">
      <c r="A70" s="15">
        <v>6</v>
      </c>
      <c r="B70" s="11" t="s">
        <v>310</v>
      </c>
      <c r="C70" s="14" t="s">
        <v>311</v>
      </c>
      <c r="D70" s="14" t="s">
        <v>86</v>
      </c>
      <c r="E70" s="14" t="s">
        <v>312</v>
      </c>
      <c r="F70" s="14" t="s">
        <v>87</v>
      </c>
      <c r="G70" s="14" t="s">
        <v>112</v>
      </c>
      <c r="H70" s="14" t="s">
        <v>113</v>
      </c>
      <c r="I70" s="14">
        <v>13891512999</v>
      </c>
      <c r="J70" s="14">
        <v>75</v>
      </c>
      <c r="K70" s="14">
        <v>75</v>
      </c>
      <c r="L70" s="14"/>
      <c r="M70" s="14"/>
      <c r="N70" s="14">
        <v>75</v>
      </c>
      <c r="O70" s="14"/>
      <c r="P70" s="14"/>
      <c r="Q70" s="14"/>
      <c r="R70" s="14"/>
      <c r="S70" s="14"/>
      <c r="T70" s="14"/>
      <c r="U70" s="14"/>
      <c r="V70" s="14"/>
      <c r="W70" s="14"/>
      <c r="X70" s="14" t="s">
        <v>79</v>
      </c>
      <c r="Y70" s="14" t="s">
        <v>61</v>
      </c>
      <c r="Z70" s="14" t="s">
        <v>80</v>
      </c>
      <c r="AA70" s="14" t="s">
        <v>80</v>
      </c>
      <c r="AB70" s="14" t="s">
        <v>80</v>
      </c>
      <c r="AC70" s="14" t="s">
        <v>80</v>
      </c>
      <c r="AD70" s="14">
        <v>30</v>
      </c>
      <c r="AE70" s="14">
        <v>100</v>
      </c>
      <c r="AF70" s="14">
        <v>400</v>
      </c>
      <c r="AG70" s="14" t="s">
        <v>289</v>
      </c>
      <c r="AH70" s="14" t="s">
        <v>290</v>
      </c>
      <c r="AI70" s="19"/>
    </row>
    <row r="71" ht="50" customHeight="1" spans="1:35">
      <c r="A71" s="13" t="s">
        <v>27</v>
      </c>
      <c r="B71" s="26">
        <f>B72</f>
        <v>3</v>
      </c>
      <c r="C71" s="12"/>
      <c r="D71" s="12"/>
      <c r="E71" s="12"/>
      <c r="F71" s="12"/>
      <c r="G71" s="12"/>
      <c r="H71" s="12"/>
      <c r="I71" s="12"/>
      <c r="J71" s="12">
        <f>J72</f>
        <v>85</v>
      </c>
      <c r="K71" s="12">
        <f t="shared" ref="K71:W71" si="12">K72</f>
        <v>85</v>
      </c>
      <c r="L71" s="12">
        <f t="shared" si="12"/>
        <v>0</v>
      </c>
      <c r="M71" s="12">
        <f t="shared" si="12"/>
        <v>85</v>
      </c>
      <c r="N71" s="12">
        <f t="shared" si="12"/>
        <v>0</v>
      </c>
      <c r="O71" s="12">
        <f t="shared" si="12"/>
        <v>0</v>
      </c>
      <c r="P71" s="12">
        <f t="shared" si="12"/>
        <v>0</v>
      </c>
      <c r="Q71" s="12">
        <f t="shared" si="12"/>
        <v>0</v>
      </c>
      <c r="R71" s="12">
        <f t="shared" si="12"/>
        <v>0</v>
      </c>
      <c r="S71" s="12">
        <f t="shared" si="12"/>
        <v>0</v>
      </c>
      <c r="T71" s="12">
        <f t="shared" si="12"/>
        <v>0</v>
      </c>
      <c r="U71" s="12">
        <f t="shared" si="12"/>
        <v>0</v>
      </c>
      <c r="V71" s="12">
        <f t="shared" si="12"/>
        <v>0</v>
      </c>
      <c r="W71" s="12">
        <f t="shared" si="12"/>
        <v>0</v>
      </c>
      <c r="X71" s="12"/>
      <c r="Y71" s="12"/>
      <c r="Z71" s="12"/>
      <c r="AA71" s="12"/>
      <c r="AB71" s="12"/>
      <c r="AC71" s="12"/>
      <c r="AD71" s="12">
        <f t="shared" ref="AD71:AF71" si="13">AD72</f>
        <v>506</v>
      </c>
      <c r="AE71" s="12">
        <f t="shared" si="13"/>
        <v>1088</v>
      </c>
      <c r="AF71" s="12">
        <f t="shared" si="13"/>
        <v>4240</v>
      </c>
      <c r="AG71" s="12"/>
      <c r="AH71" s="14"/>
      <c r="AI71" s="19"/>
    </row>
    <row r="72" ht="50" customHeight="1" spans="1:35">
      <c r="A72" s="13" t="s">
        <v>28</v>
      </c>
      <c r="B72" s="15">
        <v>3</v>
      </c>
      <c r="C72" s="14"/>
      <c r="D72" s="14"/>
      <c r="E72" s="14"/>
      <c r="F72" s="14"/>
      <c r="G72" s="14"/>
      <c r="H72" s="14"/>
      <c r="I72" s="14"/>
      <c r="J72" s="14">
        <f>SUM(J73:J75)</f>
        <v>85</v>
      </c>
      <c r="K72" s="14">
        <f t="shared" ref="K72:W72" si="14">SUM(K73:K75)</f>
        <v>85</v>
      </c>
      <c r="L72" s="14">
        <f t="shared" si="14"/>
        <v>0</v>
      </c>
      <c r="M72" s="14">
        <f t="shared" si="14"/>
        <v>85</v>
      </c>
      <c r="N72" s="14">
        <f t="shared" si="14"/>
        <v>0</v>
      </c>
      <c r="O72" s="14">
        <f t="shared" si="14"/>
        <v>0</v>
      </c>
      <c r="P72" s="14">
        <f t="shared" si="14"/>
        <v>0</v>
      </c>
      <c r="Q72" s="14">
        <f t="shared" si="14"/>
        <v>0</v>
      </c>
      <c r="R72" s="14">
        <f t="shared" si="14"/>
        <v>0</v>
      </c>
      <c r="S72" s="14">
        <f t="shared" si="14"/>
        <v>0</v>
      </c>
      <c r="T72" s="14">
        <f t="shared" si="14"/>
        <v>0</v>
      </c>
      <c r="U72" s="14">
        <f t="shared" si="14"/>
        <v>0</v>
      </c>
      <c r="V72" s="14">
        <f t="shared" si="14"/>
        <v>0</v>
      </c>
      <c r="W72" s="14">
        <f t="shared" si="14"/>
        <v>0</v>
      </c>
      <c r="X72" s="14"/>
      <c r="Y72" s="14"/>
      <c r="Z72" s="14"/>
      <c r="AA72" s="14"/>
      <c r="AB72" s="14"/>
      <c r="AC72" s="14"/>
      <c r="AD72" s="14">
        <f>SUM(AD73:AD75)</f>
        <v>506</v>
      </c>
      <c r="AE72" s="14">
        <f>SUM(AE73:AE75)</f>
        <v>1088</v>
      </c>
      <c r="AF72" s="14">
        <f>SUM(AF73:AF75)</f>
        <v>4240</v>
      </c>
      <c r="AG72" s="14"/>
      <c r="AH72" s="14"/>
      <c r="AI72" s="19"/>
    </row>
    <row r="73" ht="65" customHeight="1" spans="1:35">
      <c r="A73" s="15">
        <v>1</v>
      </c>
      <c r="B73" s="11" t="s">
        <v>313</v>
      </c>
      <c r="C73" s="14" t="s">
        <v>314</v>
      </c>
      <c r="D73" s="14" t="s">
        <v>86</v>
      </c>
      <c r="E73" s="14" t="s">
        <v>315</v>
      </c>
      <c r="F73" s="14" t="s">
        <v>87</v>
      </c>
      <c r="G73" s="14" t="s">
        <v>112</v>
      </c>
      <c r="H73" s="14" t="s">
        <v>113</v>
      </c>
      <c r="I73" s="14">
        <v>13891512999</v>
      </c>
      <c r="J73" s="14">
        <v>20</v>
      </c>
      <c r="K73" s="14">
        <v>20</v>
      </c>
      <c r="L73" s="14"/>
      <c r="M73" s="14">
        <v>20</v>
      </c>
      <c r="N73" s="14"/>
      <c r="O73" s="14"/>
      <c r="P73" s="14"/>
      <c r="Q73" s="14"/>
      <c r="R73" s="14"/>
      <c r="S73" s="14"/>
      <c r="T73" s="14"/>
      <c r="U73" s="14"/>
      <c r="V73" s="14"/>
      <c r="W73" s="14"/>
      <c r="X73" s="14" t="s">
        <v>79</v>
      </c>
      <c r="Y73" s="14" t="s">
        <v>61</v>
      </c>
      <c r="Z73" s="14" t="s">
        <v>80</v>
      </c>
      <c r="AA73" s="14" t="s">
        <v>80</v>
      </c>
      <c r="AB73" s="14" t="s">
        <v>80</v>
      </c>
      <c r="AC73" s="14" t="s">
        <v>61</v>
      </c>
      <c r="AD73" s="14">
        <v>20</v>
      </c>
      <c r="AE73" s="14">
        <v>73</v>
      </c>
      <c r="AF73" s="14">
        <v>684</v>
      </c>
      <c r="AG73" s="14" t="s">
        <v>316</v>
      </c>
      <c r="AH73" s="14" t="s">
        <v>317</v>
      </c>
      <c r="AI73" s="19"/>
    </row>
    <row r="74" ht="65" customHeight="1" spans="1:35">
      <c r="A74" s="15">
        <v>2</v>
      </c>
      <c r="B74" s="11" t="s">
        <v>318</v>
      </c>
      <c r="C74" s="14" t="s">
        <v>319</v>
      </c>
      <c r="D74" s="14" t="s">
        <v>86</v>
      </c>
      <c r="E74" s="14" t="s">
        <v>320</v>
      </c>
      <c r="F74" s="14" t="s">
        <v>87</v>
      </c>
      <c r="G74" s="14" t="s">
        <v>112</v>
      </c>
      <c r="H74" s="14" t="s">
        <v>113</v>
      </c>
      <c r="I74" s="14">
        <v>13891512999</v>
      </c>
      <c r="J74" s="14">
        <v>50</v>
      </c>
      <c r="K74" s="14">
        <v>50</v>
      </c>
      <c r="L74" s="14"/>
      <c r="M74" s="14">
        <v>50</v>
      </c>
      <c r="N74" s="14"/>
      <c r="O74" s="14"/>
      <c r="P74" s="14"/>
      <c r="Q74" s="14"/>
      <c r="R74" s="14"/>
      <c r="S74" s="14"/>
      <c r="T74" s="14"/>
      <c r="U74" s="14"/>
      <c r="V74" s="14"/>
      <c r="W74" s="14"/>
      <c r="X74" s="14" t="s">
        <v>79</v>
      </c>
      <c r="Y74" s="14" t="s">
        <v>61</v>
      </c>
      <c r="Z74" s="14" t="s">
        <v>80</v>
      </c>
      <c r="AA74" s="14" t="s">
        <v>80</v>
      </c>
      <c r="AB74" s="14" t="s">
        <v>80</v>
      </c>
      <c r="AC74" s="14" t="s">
        <v>61</v>
      </c>
      <c r="AD74" s="14">
        <v>346</v>
      </c>
      <c r="AE74" s="14">
        <v>535</v>
      </c>
      <c r="AF74" s="14">
        <v>2876</v>
      </c>
      <c r="AG74" s="14" t="s">
        <v>321</v>
      </c>
      <c r="AH74" s="14" t="s">
        <v>322</v>
      </c>
      <c r="AI74" s="19"/>
    </row>
    <row r="75" ht="65" customHeight="1" spans="1:35">
      <c r="A75" s="15">
        <v>3</v>
      </c>
      <c r="B75" s="11" t="s">
        <v>323</v>
      </c>
      <c r="C75" s="14" t="s">
        <v>324</v>
      </c>
      <c r="D75" s="14" t="s">
        <v>86</v>
      </c>
      <c r="E75" s="14" t="s">
        <v>325</v>
      </c>
      <c r="F75" s="14" t="s">
        <v>87</v>
      </c>
      <c r="G75" s="14" t="s">
        <v>112</v>
      </c>
      <c r="H75" s="14" t="s">
        <v>113</v>
      </c>
      <c r="I75" s="14">
        <v>13891512999</v>
      </c>
      <c r="J75" s="14">
        <v>15</v>
      </c>
      <c r="K75" s="14">
        <v>15</v>
      </c>
      <c r="L75" s="14"/>
      <c r="M75" s="14">
        <v>15</v>
      </c>
      <c r="N75" s="14"/>
      <c r="O75" s="14"/>
      <c r="P75" s="14"/>
      <c r="Q75" s="14"/>
      <c r="R75" s="14"/>
      <c r="S75" s="14"/>
      <c r="T75" s="14"/>
      <c r="U75" s="14"/>
      <c r="V75" s="14"/>
      <c r="W75" s="14"/>
      <c r="X75" s="14" t="s">
        <v>79</v>
      </c>
      <c r="Y75" s="14" t="s">
        <v>61</v>
      </c>
      <c r="Z75" s="14" t="s">
        <v>80</v>
      </c>
      <c r="AA75" s="14" t="s">
        <v>80</v>
      </c>
      <c r="AB75" s="14" t="s">
        <v>80</v>
      </c>
      <c r="AC75" s="14" t="s">
        <v>61</v>
      </c>
      <c r="AD75" s="14">
        <v>140</v>
      </c>
      <c r="AE75" s="14">
        <v>480</v>
      </c>
      <c r="AF75" s="14">
        <v>680</v>
      </c>
      <c r="AG75" s="14" t="s">
        <v>316</v>
      </c>
      <c r="AH75" s="14" t="s">
        <v>326</v>
      </c>
      <c r="AI75" s="19"/>
    </row>
    <row r="76" ht="35.1" customHeight="1" spans="1:35">
      <c r="A76" s="13" t="s">
        <v>29</v>
      </c>
      <c r="B76" s="12">
        <f>B77+B80+B82</f>
        <v>7</v>
      </c>
      <c r="C76" s="12"/>
      <c r="D76" s="12"/>
      <c r="E76" s="12"/>
      <c r="F76" s="12"/>
      <c r="G76" s="12"/>
      <c r="H76" s="12"/>
      <c r="I76" s="12"/>
      <c r="J76" s="12">
        <f>J77+J80+J82</f>
        <v>5795.1</v>
      </c>
      <c r="K76" s="12">
        <f t="shared" ref="K76:W76" si="15">K77+K80+K82</f>
        <v>215.1</v>
      </c>
      <c r="L76" s="12">
        <f t="shared" si="15"/>
        <v>35.1</v>
      </c>
      <c r="M76" s="12">
        <f t="shared" si="15"/>
        <v>180</v>
      </c>
      <c r="N76" s="12">
        <f t="shared" si="15"/>
        <v>0</v>
      </c>
      <c r="O76" s="12">
        <f t="shared" si="15"/>
        <v>0</v>
      </c>
      <c r="P76" s="12">
        <f t="shared" si="15"/>
        <v>5580</v>
      </c>
      <c r="Q76" s="12">
        <f t="shared" si="15"/>
        <v>0</v>
      </c>
      <c r="R76" s="12">
        <f t="shared" si="15"/>
        <v>0</v>
      </c>
      <c r="S76" s="12">
        <f t="shared" si="15"/>
        <v>0</v>
      </c>
      <c r="T76" s="12">
        <f t="shared" si="15"/>
        <v>0</v>
      </c>
      <c r="U76" s="12">
        <f t="shared" si="15"/>
        <v>0</v>
      </c>
      <c r="V76" s="12">
        <f t="shared" si="15"/>
        <v>0</v>
      </c>
      <c r="W76" s="12">
        <f t="shared" si="15"/>
        <v>0</v>
      </c>
      <c r="X76" s="12"/>
      <c r="Y76" s="12"/>
      <c r="Z76" s="12"/>
      <c r="AA76" s="12"/>
      <c r="AB76" s="12"/>
      <c r="AC76" s="12"/>
      <c r="AD76" s="12">
        <f>AD77+AD80+AD82</f>
        <v>16505</v>
      </c>
      <c r="AE76" s="12">
        <f>AE77+AE80+AE82</f>
        <v>39764</v>
      </c>
      <c r="AF76" s="12">
        <f>AF77+AF80+AF82</f>
        <v>42649</v>
      </c>
      <c r="AG76" s="14"/>
      <c r="AH76" s="14"/>
      <c r="AI76" s="19"/>
    </row>
    <row r="77" ht="35.1" customHeight="1" spans="1:35">
      <c r="A77" s="11" t="s">
        <v>30</v>
      </c>
      <c r="B77" s="15">
        <v>2</v>
      </c>
      <c r="C77" s="14"/>
      <c r="D77" s="14"/>
      <c r="E77" s="14"/>
      <c r="F77" s="14"/>
      <c r="G77" s="14"/>
      <c r="H77" s="14"/>
      <c r="I77" s="14"/>
      <c r="J77" s="14">
        <f>SUM(J78:J79)</f>
        <v>395.1</v>
      </c>
      <c r="K77" s="14">
        <f t="shared" ref="K77:W77" si="16">SUM(K78:K79)</f>
        <v>215.1</v>
      </c>
      <c r="L77" s="14">
        <f t="shared" si="16"/>
        <v>35.1</v>
      </c>
      <c r="M77" s="14">
        <f t="shared" si="16"/>
        <v>180</v>
      </c>
      <c r="N77" s="14">
        <f t="shared" si="16"/>
        <v>0</v>
      </c>
      <c r="O77" s="14">
        <f t="shared" si="16"/>
        <v>0</v>
      </c>
      <c r="P77" s="14">
        <f t="shared" si="16"/>
        <v>180</v>
      </c>
      <c r="Q77" s="14">
        <f t="shared" si="16"/>
        <v>0</v>
      </c>
      <c r="R77" s="14">
        <f t="shared" si="16"/>
        <v>0</v>
      </c>
      <c r="S77" s="14">
        <f t="shared" si="16"/>
        <v>0</v>
      </c>
      <c r="T77" s="14">
        <f t="shared" si="16"/>
        <v>0</v>
      </c>
      <c r="U77" s="14">
        <f t="shared" si="16"/>
        <v>0</v>
      </c>
      <c r="V77" s="14">
        <f t="shared" si="16"/>
        <v>0</v>
      </c>
      <c r="W77" s="14">
        <f t="shared" si="16"/>
        <v>0</v>
      </c>
      <c r="X77" s="14"/>
      <c r="Y77" s="14"/>
      <c r="Z77" s="14"/>
      <c r="AA77" s="14"/>
      <c r="AB77" s="14"/>
      <c r="AC77" s="14"/>
      <c r="AD77" s="14">
        <f t="shared" ref="AD77:AF77" si="17">SUM(AD78:AD79)</f>
        <v>4511</v>
      </c>
      <c r="AE77" s="14">
        <f t="shared" si="17"/>
        <v>4891</v>
      </c>
      <c r="AF77" s="14">
        <f t="shared" si="17"/>
        <v>4891</v>
      </c>
      <c r="AG77" s="14"/>
      <c r="AH77" s="14"/>
      <c r="AI77" s="19"/>
    </row>
    <row r="78" ht="65" customHeight="1" spans="1:35">
      <c r="A78" s="15">
        <v>1</v>
      </c>
      <c r="B78" s="11" t="s">
        <v>327</v>
      </c>
      <c r="C78" s="14" t="s">
        <v>328</v>
      </c>
      <c r="D78" s="14" t="s">
        <v>86</v>
      </c>
      <c r="E78" s="14" t="s">
        <v>86</v>
      </c>
      <c r="F78" s="14" t="s">
        <v>87</v>
      </c>
      <c r="G78" s="14" t="s">
        <v>233</v>
      </c>
      <c r="H78" s="14" t="s">
        <v>224</v>
      </c>
      <c r="I78" s="14">
        <v>15909159767</v>
      </c>
      <c r="J78" s="14">
        <f>K78</f>
        <v>215.1</v>
      </c>
      <c r="K78" s="14">
        <v>215.1</v>
      </c>
      <c r="L78" s="14">
        <v>35.1</v>
      </c>
      <c r="M78" s="14">
        <v>180</v>
      </c>
      <c r="N78" s="14"/>
      <c r="O78" s="14"/>
      <c r="P78" s="14"/>
      <c r="Q78" s="14"/>
      <c r="R78" s="14"/>
      <c r="S78" s="14"/>
      <c r="T78" s="14"/>
      <c r="U78" s="14"/>
      <c r="V78" s="14"/>
      <c r="W78" s="14"/>
      <c r="X78" s="14" t="s">
        <v>79</v>
      </c>
      <c r="Y78" s="14" t="s">
        <v>61</v>
      </c>
      <c r="Z78" s="14" t="s">
        <v>80</v>
      </c>
      <c r="AA78" s="14" t="s">
        <v>80</v>
      </c>
      <c r="AB78" s="14" t="s">
        <v>80</v>
      </c>
      <c r="AC78" s="14" t="s">
        <v>80</v>
      </c>
      <c r="AD78" s="14">
        <v>590</v>
      </c>
      <c r="AE78" s="14">
        <v>700</v>
      </c>
      <c r="AF78" s="14">
        <v>700</v>
      </c>
      <c r="AG78" s="14" t="s">
        <v>329</v>
      </c>
      <c r="AH78" s="14" t="s">
        <v>330</v>
      </c>
      <c r="AI78" s="19"/>
    </row>
    <row r="79" ht="65" customHeight="1" spans="1:35">
      <c r="A79" s="15">
        <v>2</v>
      </c>
      <c r="B79" s="11" t="s">
        <v>331</v>
      </c>
      <c r="C79" s="14" t="s">
        <v>332</v>
      </c>
      <c r="D79" s="14" t="s">
        <v>86</v>
      </c>
      <c r="E79" s="14" t="s">
        <v>86</v>
      </c>
      <c r="F79" s="14" t="s">
        <v>87</v>
      </c>
      <c r="G79" s="14" t="s">
        <v>294</v>
      </c>
      <c r="H79" s="14" t="s">
        <v>295</v>
      </c>
      <c r="I79" s="14">
        <v>13909152619</v>
      </c>
      <c r="J79" s="14">
        <v>180</v>
      </c>
      <c r="K79" s="14"/>
      <c r="L79" s="14"/>
      <c r="M79" s="14"/>
      <c r="N79" s="14"/>
      <c r="O79" s="14"/>
      <c r="P79" s="14">
        <v>180</v>
      </c>
      <c r="Q79" s="14"/>
      <c r="R79" s="14"/>
      <c r="S79" s="14"/>
      <c r="T79" s="14"/>
      <c r="U79" s="14"/>
      <c r="V79" s="14"/>
      <c r="W79" s="14"/>
      <c r="X79" s="14" t="s">
        <v>79</v>
      </c>
      <c r="Y79" s="14" t="s">
        <v>61</v>
      </c>
      <c r="Z79" s="14" t="s">
        <v>80</v>
      </c>
      <c r="AA79" s="14" t="s">
        <v>80</v>
      </c>
      <c r="AB79" s="14" t="s">
        <v>80</v>
      </c>
      <c r="AC79" s="14" t="s">
        <v>80</v>
      </c>
      <c r="AD79" s="14">
        <v>3921</v>
      </c>
      <c r="AE79" s="14">
        <v>4191</v>
      </c>
      <c r="AF79" s="14">
        <v>4191</v>
      </c>
      <c r="AG79" s="14" t="s">
        <v>329</v>
      </c>
      <c r="AH79" s="14" t="s">
        <v>333</v>
      </c>
      <c r="AI79" s="19"/>
    </row>
    <row r="80" ht="35.1" customHeight="1" spans="1:35">
      <c r="A80" s="11" t="s">
        <v>31</v>
      </c>
      <c r="B80" s="15">
        <v>1</v>
      </c>
      <c r="C80" s="14"/>
      <c r="D80" s="14"/>
      <c r="E80" s="14"/>
      <c r="F80" s="14"/>
      <c r="G80" s="14"/>
      <c r="H80" s="14"/>
      <c r="I80" s="14"/>
      <c r="J80" s="14">
        <f>J81</f>
        <v>170</v>
      </c>
      <c r="K80" s="14"/>
      <c r="L80" s="14"/>
      <c r="M80" s="14"/>
      <c r="N80" s="14"/>
      <c r="O80" s="14"/>
      <c r="P80" s="14">
        <f>P81</f>
        <v>170</v>
      </c>
      <c r="Q80" s="14"/>
      <c r="R80" s="14"/>
      <c r="S80" s="14"/>
      <c r="T80" s="14"/>
      <c r="U80" s="14"/>
      <c r="V80" s="14"/>
      <c r="W80" s="14"/>
      <c r="X80" s="14"/>
      <c r="Y80" s="14"/>
      <c r="Z80" s="14"/>
      <c r="AA80" s="14"/>
      <c r="AB80" s="14"/>
      <c r="AC80" s="14"/>
      <c r="AD80" s="14">
        <f t="shared" ref="AD80:AF80" si="18">AD81</f>
        <v>8480</v>
      </c>
      <c r="AE80" s="14">
        <f t="shared" si="18"/>
        <v>26884</v>
      </c>
      <c r="AF80" s="14">
        <f t="shared" si="18"/>
        <v>26884</v>
      </c>
      <c r="AG80" s="14"/>
      <c r="AH80" s="14"/>
      <c r="AI80" s="19"/>
    </row>
    <row r="81" ht="65" customHeight="1" spans="1:35">
      <c r="A81" s="14">
        <v>1</v>
      </c>
      <c r="B81" s="14" t="s">
        <v>334</v>
      </c>
      <c r="C81" s="14" t="s">
        <v>335</v>
      </c>
      <c r="D81" s="14" t="s">
        <v>86</v>
      </c>
      <c r="E81" s="14" t="s">
        <v>86</v>
      </c>
      <c r="F81" s="14" t="s">
        <v>87</v>
      </c>
      <c r="G81" s="14" t="s">
        <v>336</v>
      </c>
      <c r="H81" s="14" t="s">
        <v>337</v>
      </c>
      <c r="I81" s="14">
        <v>13709157853</v>
      </c>
      <c r="J81" s="14">
        <v>170</v>
      </c>
      <c r="K81" s="14"/>
      <c r="L81" s="14"/>
      <c r="M81" s="14"/>
      <c r="N81" s="14"/>
      <c r="O81" s="14"/>
      <c r="P81" s="14">
        <v>170</v>
      </c>
      <c r="Q81" s="14"/>
      <c r="R81" s="14"/>
      <c r="S81" s="14"/>
      <c r="T81" s="14"/>
      <c r="U81" s="14"/>
      <c r="V81" s="14"/>
      <c r="W81" s="14"/>
      <c r="X81" s="14" t="s">
        <v>79</v>
      </c>
      <c r="Y81" s="14" t="s">
        <v>61</v>
      </c>
      <c r="Z81" s="14" t="s">
        <v>80</v>
      </c>
      <c r="AA81" s="14" t="s">
        <v>80</v>
      </c>
      <c r="AB81" s="14" t="s">
        <v>80</v>
      </c>
      <c r="AC81" s="14" t="s">
        <v>80</v>
      </c>
      <c r="AD81" s="14">
        <v>8480</v>
      </c>
      <c r="AE81" s="14">
        <v>26884</v>
      </c>
      <c r="AF81" s="14">
        <v>26884</v>
      </c>
      <c r="AG81" s="14" t="s">
        <v>338</v>
      </c>
      <c r="AH81" s="14" t="s">
        <v>339</v>
      </c>
      <c r="AI81" s="19"/>
    </row>
    <row r="82" ht="35.1" customHeight="1" spans="1:35">
      <c r="A82" s="13" t="s">
        <v>32</v>
      </c>
      <c r="B82" s="14">
        <v>4</v>
      </c>
      <c r="C82" s="14"/>
      <c r="D82" s="14"/>
      <c r="E82" s="14"/>
      <c r="F82" s="14"/>
      <c r="G82" s="14"/>
      <c r="H82" s="14"/>
      <c r="I82" s="14"/>
      <c r="J82" s="14">
        <f>SUM(J83:J86)</f>
        <v>5230</v>
      </c>
      <c r="K82" s="14">
        <f t="shared" ref="K82:W82" si="19">SUM(K83:K86)</f>
        <v>0</v>
      </c>
      <c r="L82" s="14">
        <f t="shared" si="19"/>
        <v>0</v>
      </c>
      <c r="M82" s="14">
        <f t="shared" si="19"/>
        <v>0</v>
      </c>
      <c r="N82" s="14">
        <f t="shared" si="19"/>
        <v>0</v>
      </c>
      <c r="O82" s="14">
        <f t="shared" si="19"/>
        <v>0</v>
      </c>
      <c r="P82" s="14">
        <f t="shared" si="19"/>
        <v>5230</v>
      </c>
      <c r="Q82" s="14">
        <f t="shared" si="19"/>
        <v>0</v>
      </c>
      <c r="R82" s="14">
        <f t="shared" si="19"/>
        <v>0</v>
      </c>
      <c r="S82" s="14">
        <f t="shared" si="19"/>
        <v>0</v>
      </c>
      <c r="T82" s="14">
        <f t="shared" si="19"/>
        <v>0</v>
      </c>
      <c r="U82" s="14">
        <f t="shared" si="19"/>
        <v>0</v>
      </c>
      <c r="V82" s="14">
        <f t="shared" si="19"/>
        <v>0</v>
      </c>
      <c r="W82" s="14">
        <f t="shared" si="19"/>
        <v>0</v>
      </c>
      <c r="X82" s="14"/>
      <c r="Y82" s="14"/>
      <c r="Z82" s="14"/>
      <c r="AA82" s="14"/>
      <c r="AB82" s="14"/>
      <c r="AC82" s="14"/>
      <c r="AD82" s="14">
        <f t="shared" ref="AD82:AF82" si="20">SUM(AD83:AD86)</f>
        <v>3514</v>
      </c>
      <c r="AE82" s="14">
        <f t="shared" si="20"/>
        <v>7989</v>
      </c>
      <c r="AF82" s="14">
        <f t="shared" si="20"/>
        <v>10874</v>
      </c>
      <c r="AG82" s="14"/>
      <c r="AH82" s="14"/>
      <c r="AI82" s="19"/>
    </row>
    <row r="83" ht="65" customHeight="1" spans="1:35">
      <c r="A83" s="15">
        <v>1</v>
      </c>
      <c r="B83" s="14" t="s">
        <v>340</v>
      </c>
      <c r="C83" s="14" t="s">
        <v>341</v>
      </c>
      <c r="D83" s="14" t="s">
        <v>86</v>
      </c>
      <c r="E83" s="14" t="s">
        <v>86</v>
      </c>
      <c r="F83" s="14" t="s">
        <v>87</v>
      </c>
      <c r="G83" s="14" t="s">
        <v>251</v>
      </c>
      <c r="H83" s="14" t="s">
        <v>192</v>
      </c>
      <c r="I83" s="14">
        <v>13891539776</v>
      </c>
      <c r="J83" s="14">
        <v>3600</v>
      </c>
      <c r="K83" s="14"/>
      <c r="L83" s="14"/>
      <c r="M83" s="14"/>
      <c r="N83" s="14"/>
      <c r="O83" s="14"/>
      <c r="P83" s="14">
        <v>3600</v>
      </c>
      <c r="Q83" s="14"/>
      <c r="R83" s="14"/>
      <c r="S83" s="14"/>
      <c r="T83" s="14"/>
      <c r="U83" s="14"/>
      <c r="V83" s="14"/>
      <c r="W83" s="14"/>
      <c r="X83" s="14" t="s">
        <v>79</v>
      </c>
      <c r="Y83" s="14" t="s">
        <v>61</v>
      </c>
      <c r="Z83" s="14" t="s">
        <v>80</v>
      </c>
      <c r="AA83" s="14" t="s">
        <v>80</v>
      </c>
      <c r="AB83" s="14" t="s">
        <v>80</v>
      </c>
      <c r="AC83" s="14" t="s">
        <v>80</v>
      </c>
      <c r="AD83" s="14">
        <v>2134</v>
      </c>
      <c r="AE83" s="14">
        <v>5698</v>
      </c>
      <c r="AF83" s="14">
        <v>6863</v>
      </c>
      <c r="AG83" s="14" t="s">
        <v>342</v>
      </c>
      <c r="AH83" s="14" t="s">
        <v>343</v>
      </c>
      <c r="AI83" s="19"/>
    </row>
    <row r="84" ht="65" customHeight="1" spans="1:35">
      <c r="A84" s="15">
        <v>2</v>
      </c>
      <c r="B84" s="14" t="s">
        <v>344</v>
      </c>
      <c r="C84" s="14" t="s">
        <v>345</v>
      </c>
      <c r="D84" s="14" t="s">
        <v>86</v>
      </c>
      <c r="E84" s="14" t="s">
        <v>86</v>
      </c>
      <c r="F84" s="14" t="s">
        <v>87</v>
      </c>
      <c r="G84" s="14" t="s">
        <v>251</v>
      </c>
      <c r="H84" s="14" t="s">
        <v>192</v>
      </c>
      <c r="I84" s="14">
        <v>13891539776</v>
      </c>
      <c r="J84" s="14">
        <v>1200</v>
      </c>
      <c r="K84" s="14"/>
      <c r="L84" s="14"/>
      <c r="M84" s="14"/>
      <c r="N84" s="14"/>
      <c r="O84" s="14"/>
      <c r="P84" s="14">
        <v>1200</v>
      </c>
      <c r="Q84" s="14"/>
      <c r="R84" s="14"/>
      <c r="S84" s="14"/>
      <c r="T84" s="14"/>
      <c r="U84" s="14"/>
      <c r="V84" s="14"/>
      <c r="W84" s="14"/>
      <c r="X84" s="14" t="s">
        <v>79</v>
      </c>
      <c r="Y84" s="14" t="s">
        <v>61</v>
      </c>
      <c r="Z84" s="14" t="s">
        <v>80</v>
      </c>
      <c r="AA84" s="14" t="s">
        <v>80</v>
      </c>
      <c r="AB84" s="14" t="s">
        <v>80</v>
      </c>
      <c r="AC84" s="14" t="s">
        <v>80</v>
      </c>
      <c r="AD84" s="14">
        <v>943</v>
      </c>
      <c r="AE84" s="14">
        <v>973</v>
      </c>
      <c r="AF84" s="14">
        <v>973</v>
      </c>
      <c r="AG84" s="14" t="s">
        <v>342</v>
      </c>
      <c r="AH84" s="14" t="s">
        <v>346</v>
      </c>
      <c r="AI84" s="19"/>
    </row>
    <row r="85" ht="65" customHeight="1" spans="1:35">
      <c r="A85" s="15">
        <v>3</v>
      </c>
      <c r="B85" s="14" t="s">
        <v>347</v>
      </c>
      <c r="C85" s="14" t="s">
        <v>348</v>
      </c>
      <c r="D85" s="14" t="s">
        <v>86</v>
      </c>
      <c r="E85" s="14" t="s">
        <v>86</v>
      </c>
      <c r="F85" s="14" t="s">
        <v>87</v>
      </c>
      <c r="G85" s="14" t="s">
        <v>251</v>
      </c>
      <c r="H85" s="14" t="s">
        <v>192</v>
      </c>
      <c r="I85" s="14">
        <v>13891539776</v>
      </c>
      <c r="J85" s="14">
        <v>70</v>
      </c>
      <c r="K85" s="14"/>
      <c r="L85" s="14"/>
      <c r="M85" s="14"/>
      <c r="N85" s="14"/>
      <c r="O85" s="14"/>
      <c r="P85" s="14">
        <v>70</v>
      </c>
      <c r="Q85" s="14"/>
      <c r="R85" s="14"/>
      <c r="S85" s="14"/>
      <c r="T85" s="14"/>
      <c r="U85" s="14"/>
      <c r="V85" s="14"/>
      <c r="W85" s="14"/>
      <c r="X85" s="14" t="s">
        <v>79</v>
      </c>
      <c r="Y85" s="14" t="s">
        <v>61</v>
      </c>
      <c r="Z85" s="14" t="s">
        <v>80</v>
      </c>
      <c r="AA85" s="14" t="s">
        <v>80</v>
      </c>
      <c r="AB85" s="14" t="s">
        <v>80</v>
      </c>
      <c r="AC85" s="14" t="s">
        <v>80</v>
      </c>
      <c r="AD85" s="14">
        <v>37</v>
      </c>
      <c r="AE85" s="14">
        <v>44</v>
      </c>
      <c r="AF85" s="14">
        <v>65</v>
      </c>
      <c r="AG85" s="14" t="s">
        <v>342</v>
      </c>
      <c r="AH85" s="14" t="s">
        <v>349</v>
      </c>
      <c r="AI85" s="19"/>
    </row>
    <row r="86" ht="65" customHeight="1" spans="1:35">
      <c r="A86" s="15">
        <v>4</v>
      </c>
      <c r="B86" s="14" t="s">
        <v>350</v>
      </c>
      <c r="C86" s="14" t="s">
        <v>351</v>
      </c>
      <c r="D86" s="14" t="s">
        <v>86</v>
      </c>
      <c r="E86" s="14" t="s">
        <v>86</v>
      </c>
      <c r="F86" s="14" t="s">
        <v>87</v>
      </c>
      <c r="G86" s="14" t="s">
        <v>251</v>
      </c>
      <c r="H86" s="14" t="s">
        <v>192</v>
      </c>
      <c r="I86" s="14">
        <v>13891539776</v>
      </c>
      <c r="J86" s="14">
        <v>360</v>
      </c>
      <c r="K86" s="14"/>
      <c r="L86" s="14"/>
      <c r="M86" s="14"/>
      <c r="N86" s="14"/>
      <c r="O86" s="14"/>
      <c r="P86" s="14">
        <v>360</v>
      </c>
      <c r="Q86" s="14"/>
      <c r="R86" s="14"/>
      <c r="S86" s="14"/>
      <c r="T86" s="14"/>
      <c r="U86" s="14"/>
      <c r="V86" s="14"/>
      <c r="W86" s="14"/>
      <c r="X86" s="14" t="s">
        <v>79</v>
      </c>
      <c r="Y86" s="14" t="s">
        <v>61</v>
      </c>
      <c r="Z86" s="14" t="s">
        <v>80</v>
      </c>
      <c r="AA86" s="14" t="s">
        <v>80</v>
      </c>
      <c r="AB86" s="14" t="s">
        <v>80</v>
      </c>
      <c r="AC86" s="14" t="s">
        <v>80</v>
      </c>
      <c r="AD86" s="14">
        <v>400</v>
      </c>
      <c r="AE86" s="14">
        <v>1274</v>
      </c>
      <c r="AF86" s="14">
        <v>2973</v>
      </c>
      <c r="AG86" s="14" t="s">
        <v>342</v>
      </c>
      <c r="AH86" s="14" t="s">
        <v>352</v>
      </c>
      <c r="AI86" s="19"/>
    </row>
  </sheetData>
  <autoFilter ref="A5:AP86">
    <extLst/>
  </autoFilter>
  <mergeCells count="27">
    <mergeCell ref="A1:AH1"/>
    <mergeCell ref="D2:E2"/>
    <mergeCell ref="J2:W2"/>
    <mergeCell ref="AL2:AO2"/>
    <mergeCell ref="K3:O3"/>
    <mergeCell ref="P3:W3"/>
    <mergeCell ref="A2:A4"/>
    <mergeCell ref="B2:B4"/>
    <mergeCell ref="C2:C4"/>
    <mergeCell ref="D3:D4"/>
    <mergeCell ref="E3:E4"/>
    <mergeCell ref="F2:F4"/>
    <mergeCell ref="G2:G4"/>
    <mergeCell ref="H2:H4"/>
    <mergeCell ref="I2:I4"/>
    <mergeCell ref="J3:J4"/>
    <mergeCell ref="X2:X4"/>
    <mergeCell ref="Y2:Y4"/>
    <mergeCell ref="Z2:Z4"/>
    <mergeCell ref="AA2:AA4"/>
    <mergeCell ref="AB2:AB4"/>
    <mergeCell ref="AC2:AC4"/>
    <mergeCell ref="AF2:AF4"/>
    <mergeCell ref="AG2:AG4"/>
    <mergeCell ref="AH2:AH4"/>
    <mergeCell ref="AI2:AI4"/>
    <mergeCell ref="AD2:AE3"/>
  </mergeCells>
  <dataValidations count="3">
    <dataValidation type="list" allowBlank="1" showInputMessage="1" showErrorMessage="1" sqref="F1 F13 F20 F46 F47 F50 F71 F72 F80 F82 F5:F7 F14:F19 F43:F44 F48:F49 F51:F62 F63:F65 F66:F70 F76:F77 F87:F1048576">
      <formula1>$AM$3:$AM$6</formula1>
    </dataValidation>
    <dataValidation type="list" allowBlank="1" showInputMessage="1" showErrorMessage="1" sqref="X1 X8 X9 X10 X11 X12 X13 X20 X23 X24 X28 X29 X30 X33 X34 X35 X36 X39 X40 X41 X42 X45 X46 X47 X50 X71 X72 X73 X74 X75 X78 X79 X80 X81 X82 X83 X84 X85 X86 X5:X7 X14:X19 X21:X22 X25:X27 X31:X32 X37:X38 X43:X44 X48:X49 X51:X62 X63:X65 X66:X70 X76:X77 X87:X1048576">
      <formula1>$AN$3:$AN$4</formula1>
    </dataValidation>
    <dataValidation type="list" allowBlank="1" showInputMessage="1" showErrorMessage="1" sqref="Y1:AC1 Y8 Z8 AA8 AB8 AC8 Y9:Z9 AA9:AC9 Y10:Z10 AA10:AC10 Y11:Z11 AA11:AC11 Y12 Z12:AC12 Y13:AC13 Y20:AC20 Y23:AC23 Y24:AC24 Y28:AC28 Y29:AC29 Y30 Z30 AA30 AB30 AC30 Y33 Z33 AA33 AB33 AC33 Y34 Z34 AA34 AB34 AC34 Y35 Z35 AA35 AB35 AC35 Y36 Z36 AA36 AB36 AC36 Y37:AC37 Y38:AC38 Y39:AC39 Y40:AC40 Y41:AC41 Y42:AC42 Y45:AC45 Y46:AC46 Y47:AC47 Y50:AC50 Y71:AC71 Y72:AC72 Y73 Z73 AA73 AB73 AC73 Y74 Z74 AA74 AB74 AC74 Y75 Z75 AA75 AB75 AC75 Y78:AC78 Y79:AC79 Y80:AC80 Y81:AC81 Y82:AC82 Y83:AC83 Y84:AC84 Y85:AC85 Y86:AC86 Y31:Y32 Z31:Z32 AA31:AA32 AB31:AB32 AC31:AC32 Y21:AC22 Y43:AC44 Y48:AC49 Y76:AC77 Y5:AC7 Y66:AC70 Y63:AC65 Y25:AC27 Y14:AC19 Y51:AC62 Y87:AC1048576">
      <formula1>$AO$3:$AO$4</formula1>
    </dataValidation>
  </dataValidations>
  <printOptions horizontalCentered="1"/>
  <pageMargins left="0.551181102362205" right="0.551181102362205" top="0.78740157480315" bottom="0.78740157480315" header="0.511811023622047" footer="0.511811023622047"/>
  <pageSetup paperSize="8" scale="37" firstPageNumber="7" fitToHeight="0" orientation="landscape" useFirstPageNumber="1"/>
  <headerFooter>
    <oddFooter>&amp;C- &amp;P -</oddFooter>
  </headerFooter>
  <ignoredErrors>
    <ignoredError sqref="J46:J47 J78" formula="1"/>
    <ignoredError sqref="F47 F13:F19 F52:F70"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2019-07-26T07:41:00Z</cp:lastPrinted>
  <dcterms:modified xsi:type="dcterms:W3CDTF">2023-12-21T03:02:42Z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y fmtid="{D5CDD505-2E9C-101B-9397-08002B2CF9AE}" pid="3" name="ICV">
    <vt:lpwstr>DA2672B98E104E158E7FD3A7CC67E0F9</vt:lpwstr>
  </property>
  <property fmtid="{D5CDD505-2E9C-101B-9397-08002B2CF9AE}" pid="4" name="KSOReadingLayout">
    <vt:bool>true</vt:bool>
  </property>
</Properties>
</file>