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Sheet1!$A$6:$HV$96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<sst xmlns="http://schemas.openxmlformats.org/spreadsheetml/2006/main" count="112" uniqueCount="106">
  <si>
    <t>2020—2021年粮油生产任务表</t>
  </si>
  <si>
    <t>单位：亩、吨</t>
  </si>
  <si>
    <t>序号</t>
  </si>
  <si>
    <t>村名</t>
  </si>
  <si>
    <t>2020年秋粮</t>
  </si>
  <si>
    <t>2021年夏粮</t>
  </si>
  <si>
    <t>2021年油菜</t>
  </si>
  <si>
    <t>面积</t>
  </si>
  <si>
    <t>产量</t>
  </si>
  <si>
    <t>小计</t>
  </si>
  <si>
    <t>玉米</t>
  </si>
  <si>
    <t>水稻</t>
  </si>
  <si>
    <t>其他</t>
  </si>
  <si>
    <t>小麦</t>
  </si>
  <si>
    <t>马铃薯</t>
  </si>
  <si>
    <t>合计</t>
  </si>
  <si>
    <t>三里社区</t>
  </si>
  <si>
    <t>雷河社区</t>
  </si>
  <si>
    <t>永丰社区</t>
  </si>
  <si>
    <t>安乐社区</t>
  </si>
  <si>
    <t>和平社区</t>
  </si>
  <si>
    <t>东坝社区</t>
  </si>
  <si>
    <t>东红社区</t>
  </si>
  <si>
    <t>杨庄社区</t>
  </si>
  <si>
    <t>江沟社区</t>
  </si>
  <si>
    <t>双兴社区</t>
  </si>
  <si>
    <t>新兴村</t>
  </si>
  <si>
    <t>民主村</t>
  </si>
  <si>
    <t>西店村</t>
  </si>
  <si>
    <t>曾家湾村</t>
  </si>
  <si>
    <t>陈家营村</t>
  </si>
  <si>
    <t>涧沟村</t>
  </si>
  <si>
    <t>付家营村</t>
  </si>
  <si>
    <t>李家坝村</t>
  </si>
  <si>
    <t>窑沟村</t>
  </si>
  <si>
    <t>杨家营村</t>
  </si>
  <si>
    <t>五星村</t>
  </si>
  <si>
    <t>双青村</t>
  </si>
  <si>
    <t>庆丰村</t>
  </si>
  <si>
    <t>新街村</t>
  </si>
  <si>
    <t>高剑村</t>
  </si>
  <si>
    <t>梁沟村</t>
  </si>
  <si>
    <t>恒河村</t>
  </si>
  <si>
    <t>小垱村</t>
  </si>
  <si>
    <t>唐岭村</t>
  </si>
  <si>
    <t>云峰村</t>
  </si>
  <si>
    <t>三条岭村</t>
  </si>
  <si>
    <t>越南村</t>
  </si>
  <si>
    <t>集中村</t>
  </si>
  <si>
    <t>东风村</t>
  </si>
  <si>
    <t>三合村</t>
  </si>
  <si>
    <t>长行村</t>
  </si>
  <si>
    <t>高堰村</t>
  </si>
  <si>
    <t>唐家湾村</t>
  </si>
  <si>
    <t>安民村</t>
  </si>
  <si>
    <t>金玉村</t>
  </si>
  <si>
    <t>月河村</t>
  </si>
  <si>
    <t>盘龙村</t>
  </si>
  <si>
    <t>金坑村</t>
  </si>
  <si>
    <t>柳林村</t>
  </si>
  <si>
    <t>联红村</t>
  </si>
  <si>
    <t>白鱼河村</t>
  </si>
  <si>
    <t>菜垭村</t>
  </si>
  <si>
    <t>干田村</t>
  </si>
  <si>
    <t>邹家沟村</t>
  </si>
  <si>
    <t>姜沟村</t>
  </si>
  <si>
    <t>梅子沟村</t>
  </si>
  <si>
    <t>月坝村</t>
  </si>
  <si>
    <t>袁庄村</t>
  </si>
  <si>
    <t>余岭村</t>
  </si>
  <si>
    <t>棋盘村</t>
  </si>
  <si>
    <t>民兴村</t>
  </si>
  <si>
    <t>奎星村</t>
  </si>
  <si>
    <t>行政村</t>
  </si>
  <si>
    <t>安子沟村</t>
  </si>
  <si>
    <t>冯湾村</t>
  </si>
  <si>
    <t>马鞍村</t>
  </si>
  <si>
    <t>庙湾村</t>
  </si>
  <si>
    <t>新合村</t>
  </si>
  <si>
    <t>华洲村</t>
  </si>
  <si>
    <t>恒大村</t>
  </si>
  <si>
    <t>南月村</t>
  </si>
  <si>
    <t>龙兴村</t>
  </si>
  <si>
    <t>谢牌沟村</t>
  </si>
  <si>
    <t>联合村</t>
  </si>
  <si>
    <t>高楼村</t>
  </si>
  <si>
    <t>王家台村</t>
  </si>
  <si>
    <t>龙泉村</t>
  </si>
  <si>
    <t>双椿村</t>
  </si>
  <si>
    <t>鲁家村</t>
  </si>
  <si>
    <t>三村村</t>
  </si>
  <si>
    <t>水利村</t>
  </si>
  <si>
    <t>新湾村</t>
  </si>
  <si>
    <t>老湾村</t>
  </si>
  <si>
    <t>民七村</t>
  </si>
  <si>
    <t>黄营村</t>
  </si>
  <si>
    <t>光荣村</t>
  </si>
  <si>
    <t>枫树村</t>
  </si>
  <si>
    <t>清泉村</t>
  </si>
  <si>
    <t>元河村</t>
  </si>
  <si>
    <t>夹河村</t>
  </si>
  <si>
    <t>鱼姐村</t>
  </si>
  <si>
    <t>大道村</t>
  </si>
  <si>
    <t>大坡村</t>
  </si>
  <si>
    <t>同新村</t>
  </si>
  <si>
    <t>长胜村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</si>
</sst>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_ "/>
    <numFmt numFmtId="42" formatCode="_ &quot;￥&quot;* #,##0_ ;_ &quot;￥&quot;* \-#,##0_ ;_ &quot;￥&quot;* &quot;-&quot;_ ;_ @_ "/>
    <numFmt numFmtId="178" formatCode="0.00_);[Red]\(0.00\)"/>
  </numFmts>
  <fonts count="29">
    <font>
      <sz val="12"/>
      <name val="宋体"/>
      <charset val="134"/>
    </font>
    <font>
      <sz val="8"/>
      <name val="仿宋"/>
      <charset val="134"/>
    </font>
    <font>
      <b/>
      <sz val="20"/>
      <name val="仿宋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0" fillId="0" borderId="7" xfId="49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8" fontId="0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0" fillId="0" borderId="2" xfId="49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658;&#21475;&#31034;&#33539;&#21306;&#20248;&#36136;&#23500;&#30802;&#27700;&#31291;&#22522;&#22320;&#24314;&#35774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三里社区</v>
          </cell>
          <cell r="C5">
            <v>550</v>
          </cell>
        </row>
        <row r="6">
          <cell r="B6" t="str">
            <v>杨庄社区</v>
          </cell>
          <cell r="C6">
            <v>500</v>
          </cell>
        </row>
        <row r="7">
          <cell r="B7" t="str">
            <v>江沟社区</v>
          </cell>
          <cell r="C7">
            <v>200</v>
          </cell>
        </row>
        <row r="8">
          <cell r="B8" t="str">
            <v>付家营村</v>
          </cell>
          <cell r="C8">
            <v>100</v>
          </cell>
        </row>
        <row r="9">
          <cell r="B9" t="str">
            <v>李家坝村</v>
          </cell>
          <cell r="C9">
            <v>150</v>
          </cell>
        </row>
        <row r="10">
          <cell r="B10" t="str">
            <v>窑沟村</v>
          </cell>
          <cell r="C10">
            <v>300</v>
          </cell>
        </row>
        <row r="11">
          <cell r="B11" t="str">
            <v>恒河村</v>
          </cell>
          <cell r="C11">
            <v>300</v>
          </cell>
        </row>
        <row r="12">
          <cell r="B12" t="str">
            <v>唐岭村</v>
          </cell>
          <cell r="C12">
            <v>450</v>
          </cell>
        </row>
        <row r="13">
          <cell r="B13" t="str">
            <v>三条岭村</v>
          </cell>
          <cell r="C13">
            <v>500</v>
          </cell>
        </row>
        <row r="14">
          <cell r="B14" t="str">
            <v>唐家湾村</v>
          </cell>
          <cell r="C14">
            <v>400</v>
          </cell>
        </row>
        <row r="15">
          <cell r="B15" t="str">
            <v>白鱼河村</v>
          </cell>
          <cell r="C15">
            <v>300</v>
          </cell>
        </row>
        <row r="16">
          <cell r="B16" t="str">
            <v>菜垭村</v>
          </cell>
          <cell r="C16">
            <v>300</v>
          </cell>
        </row>
        <row r="17">
          <cell r="B17" t="str">
            <v>月坝村</v>
          </cell>
          <cell r="C17">
            <v>100</v>
          </cell>
        </row>
        <row r="18">
          <cell r="B18" t="str">
            <v>袁庄村</v>
          </cell>
          <cell r="C18">
            <v>400</v>
          </cell>
        </row>
        <row r="19">
          <cell r="B19" t="str">
            <v>余岭村</v>
          </cell>
          <cell r="C19">
            <v>400</v>
          </cell>
        </row>
        <row r="20">
          <cell r="B20" t="str">
            <v>奎星村</v>
          </cell>
          <cell r="C20">
            <v>450</v>
          </cell>
        </row>
        <row r="21">
          <cell r="B21" t="str">
            <v>龙泉村</v>
          </cell>
          <cell r="C21">
            <v>400</v>
          </cell>
        </row>
        <row r="22">
          <cell r="B22" t="str">
            <v>双椿村</v>
          </cell>
          <cell r="C22">
            <v>450</v>
          </cell>
        </row>
        <row r="23">
          <cell r="B23" t="str">
            <v>新湾村</v>
          </cell>
          <cell r="C23">
            <v>300</v>
          </cell>
        </row>
        <row r="24">
          <cell r="B24" t="str">
            <v>老湾村</v>
          </cell>
          <cell r="C24">
            <v>500</v>
          </cell>
        </row>
        <row r="25">
          <cell r="B25" t="str">
            <v>民七村</v>
          </cell>
          <cell r="C25">
            <v>400</v>
          </cell>
        </row>
        <row r="26">
          <cell r="B26" t="str">
            <v>光荣村</v>
          </cell>
          <cell r="C26">
            <v>500</v>
          </cell>
        </row>
        <row r="27">
          <cell r="B27" t="str">
            <v>枫树村</v>
          </cell>
          <cell r="C27">
            <v>200</v>
          </cell>
        </row>
        <row r="28">
          <cell r="B28" t="str">
            <v>元河村</v>
          </cell>
          <cell r="C28">
            <v>250</v>
          </cell>
        </row>
        <row r="29">
          <cell r="B29" t="str">
            <v>夹河村</v>
          </cell>
          <cell r="C29">
            <v>200</v>
          </cell>
        </row>
        <row r="30">
          <cell r="B30" t="str">
            <v>鱼姐村</v>
          </cell>
          <cell r="C30">
            <v>450</v>
          </cell>
        </row>
        <row r="31">
          <cell r="B31" t="str">
            <v>大道村</v>
          </cell>
          <cell r="C31">
            <v>450</v>
          </cell>
        </row>
        <row r="32">
          <cell r="B32" t="str">
            <v>大坡村</v>
          </cell>
          <cell r="C32">
            <v>100</v>
          </cell>
        </row>
        <row r="33">
          <cell r="B33" t="str">
            <v>同新村</v>
          </cell>
          <cell r="C33">
            <v>350</v>
          </cell>
        </row>
        <row r="34">
          <cell r="B34" t="str">
            <v>长胜村</v>
          </cell>
          <cell r="C34">
            <v>350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2"/>
  <sheetViews>
    <sheetView tabSelected="1" zoomScale="130" zoomScaleNormal="130" workbookViewId="0">
      <pane xSplit="2" ySplit="6" topLeftCell="C76" activePane="bottomRight" state="frozen"/>
      <selection/>
      <selection pane="topRight"/>
      <selection pane="bottomLeft"/>
      <selection pane="bottomRight" activeCell="I83" sqref="I83"/>
    </sheetView>
  </sheetViews>
  <sheetFormatPr defaultColWidth="8.8" defaultRowHeight="14.25"/>
  <cols>
    <col min="1" max="1" width="5.95" customWidth="1"/>
    <col min="2" max="2" width="12.5" style="1" customWidth="1"/>
    <col min="3" max="3" width="9.9" style="1" customWidth="1"/>
    <col min="4" max="4" width="10.7666666666667" style="1" customWidth="1"/>
    <col min="5" max="5" width="8.375" style="1" customWidth="1"/>
    <col min="6" max="6" width="8.125" style="1" customWidth="1"/>
    <col min="7" max="7" width="8.55" style="1" customWidth="1"/>
    <col min="8" max="8" width="7.88333333333333" style="1" customWidth="1"/>
    <col min="9" max="9" width="8.125" style="1" customWidth="1"/>
    <col min="10" max="10" width="9.325" style="1" customWidth="1"/>
    <col min="11" max="11" width="8.26666666666667" style="1" customWidth="1"/>
    <col min="12" max="12" width="9.9" style="1" customWidth="1"/>
    <col min="13" max="13" width="9.23333333333333" style="1" customWidth="1"/>
    <col min="14" max="14" width="7.69166666666667" style="1" customWidth="1"/>
    <col min="15" max="175" width="9.875" style="1" customWidth="1"/>
    <col min="176" max="176" width="9.875" style="1"/>
    <col min="177" max="181" width="9" style="1"/>
    <col min="182" max="182" width="9.875" style="1"/>
    <col min="183" max="196" width="9" style="1"/>
    <col min="197" max="230" width="8.8" style="1"/>
  </cols>
  <sheetData>
    <row r="1" s="1" customFormat="1" ht="21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2" customHeight="1" spans="1:14">
      <c r="A2" s="2"/>
      <c r="B2" s="3"/>
      <c r="C2" s="3"/>
      <c r="D2" s="3"/>
      <c r="E2" s="3"/>
      <c r="F2" s="3"/>
      <c r="G2" s="3"/>
      <c r="H2" s="3"/>
      <c r="I2" s="3"/>
      <c r="J2" s="3"/>
      <c r="K2" s="24" t="s">
        <v>1</v>
      </c>
      <c r="L2" s="24"/>
      <c r="M2" s="24"/>
      <c r="N2" s="3"/>
    </row>
    <row r="3" s="1" customFormat="1" ht="19" customHeight="1" spans="1:14">
      <c r="A3" s="4" t="s">
        <v>2</v>
      </c>
      <c r="B3" s="5" t="s">
        <v>3</v>
      </c>
      <c r="C3" s="6" t="s">
        <v>4</v>
      </c>
      <c r="D3" s="7"/>
      <c r="E3" s="7"/>
      <c r="F3" s="7"/>
      <c r="G3" s="8"/>
      <c r="H3" s="6" t="s">
        <v>5</v>
      </c>
      <c r="I3" s="7"/>
      <c r="J3" s="7"/>
      <c r="K3" s="7"/>
      <c r="L3" s="8"/>
      <c r="M3" s="6" t="s">
        <v>6</v>
      </c>
      <c r="N3" s="8"/>
    </row>
    <row r="4" s="1" customFormat="1" ht="20" customHeight="1" spans="1:14">
      <c r="A4" s="4"/>
      <c r="B4" s="9"/>
      <c r="C4" s="6" t="s">
        <v>7</v>
      </c>
      <c r="D4" s="7"/>
      <c r="E4" s="7"/>
      <c r="F4" s="8"/>
      <c r="G4" s="10" t="s">
        <v>8</v>
      </c>
      <c r="H4" s="6" t="s">
        <v>7</v>
      </c>
      <c r="I4" s="7"/>
      <c r="J4" s="7"/>
      <c r="K4" s="8"/>
      <c r="L4" s="10" t="s">
        <v>8</v>
      </c>
      <c r="M4" s="10" t="s">
        <v>7</v>
      </c>
      <c r="N4" s="10" t="s">
        <v>8</v>
      </c>
    </row>
    <row r="5" s="1" customFormat="1" ht="21" customHeight="1" spans="1:14">
      <c r="A5" s="4"/>
      <c r="B5" s="11"/>
      <c r="C5" s="12" t="s">
        <v>9</v>
      </c>
      <c r="D5" s="12" t="s">
        <v>10</v>
      </c>
      <c r="E5" s="12" t="s">
        <v>11</v>
      </c>
      <c r="F5" s="12" t="s">
        <v>12</v>
      </c>
      <c r="G5" s="13"/>
      <c r="H5" s="12" t="s">
        <v>9</v>
      </c>
      <c r="I5" s="12" t="s">
        <v>13</v>
      </c>
      <c r="J5" s="12" t="s">
        <v>14</v>
      </c>
      <c r="K5" s="12" t="s">
        <v>12</v>
      </c>
      <c r="L5" s="13"/>
      <c r="M5" s="13"/>
      <c r="N5" s="13"/>
    </row>
    <row r="6" s="1" customFormat="1" ht="22" customHeight="1" spans="1:14">
      <c r="A6" s="4"/>
      <c r="B6" s="4" t="s">
        <v>15</v>
      </c>
      <c r="C6" s="14">
        <f t="shared" ref="C6:N6" si="0">SUM(C7:C96)</f>
        <v>66000</v>
      </c>
      <c r="D6" s="14">
        <f t="shared" si="0"/>
        <v>35000</v>
      </c>
      <c r="E6" s="14">
        <f t="shared" si="0"/>
        <v>21000</v>
      </c>
      <c r="F6" s="14">
        <f t="shared" si="0"/>
        <v>10000</v>
      </c>
      <c r="G6" s="15">
        <f t="shared" si="0"/>
        <v>21499.75</v>
      </c>
      <c r="H6" s="14">
        <f t="shared" si="0"/>
        <v>37000</v>
      </c>
      <c r="I6" s="14">
        <f t="shared" si="0"/>
        <v>25000</v>
      </c>
      <c r="J6" s="14">
        <f t="shared" si="0"/>
        <v>8000</v>
      </c>
      <c r="K6" s="14">
        <f t="shared" si="0"/>
        <v>4000</v>
      </c>
      <c r="L6" s="14">
        <f t="shared" si="0"/>
        <v>12000</v>
      </c>
      <c r="M6" s="14">
        <f t="shared" si="0"/>
        <v>42000</v>
      </c>
      <c r="N6" s="14">
        <f t="shared" si="0"/>
        <v>6000</v>
      </c>
    </row>
    <row r="7" s="1" customFormat="1" ht="17" customHeight="1" spans="1:14">
      <c r="A7" s="16">
        <v>1</v>
      </c>
      <c r="B7" s="17" t="s">
        <v>16</v>
      </c>
      <c r="C7" s="18">
        <f t="shared" ref="C7:C70" si="1">D7+E7+F7</f>
        <v>1360</v>
      </c>
      <c r="D7" s="19">
        <v>560</v>
      </c>
      <c r="E7" s="19">
        <v>650</v>
      </c>
      <c r="F7" s="19">
        <v>150</v>
      </c>
      <c r="G7" s="20">
        <v>510</v>
      </c>
      <c r="H7" s="20">
        <f t="shared" ref="H7:H70" si="2">I7+J7+K7</f>
        <v>760</v>
      </c>
      <c r="I7" s="20">
        <v>520</v>
      </c>
      <c r="J7" s="20">
        <v>160</v>
      </c>
      <c r="K7" s="20">
        <v>80</v>
      </c>
      <c r="L7" s="20">
        <v>300</v>
      </c>
      <c r="M7" s="20">
        <v>930</v>
      </c>
      <c r="N7" s="20">
        <f t="shared" ref="N7:N41" si="3">M7*165/1000</f>
        <v>153.45</v>
      </c>
    </row>
    <row r="8" s="1" customFormat="1" ht="17" customHeight="1" spans="1:14">
      <c r="A8" s="16">
        <v>2</v>
      </c>
      <c r="B8" s="21" t="s">
        <v>17</v>
      </c>
      <c r="C8" s="18">
        <f t="shared" si="1"/>
        <v>150</v>
      </c>
      <c r="D8" s="19">
        <v>100</v>
      </c>
      <c r="E8" s="19">
        <v>50</v>
      </c>
      <c r="F8" s="19">
        <v>0</v>
      </c>
      <c r="G8" s="20">
        <v>56.25</v>
      </c>
      <c r="H8" s="20">
        <f t="shared" si="2"/>
        <v>30</v>
      </c>
      <c r="I8" s="20">
        <v>0</v>
      </c>
      <c r="J8" s="20">
        <v>20</v>
      </c>
      <c r="K8" s="20">
        <v>10</v>
      </c>
      <c r="L8" s="20">
        <f t="shared" ref="L8:L14" si="4">H8*400/1000</f>
        <v>12</v>
      </c>
      <c r="M8" s="22">
        <v>100</v>
      </c>
      <c r="N8" s="20">
        <f t="shared" si="3"/>
        <v>16.5</v>
      </c>
    </row>
    <row r="9" s="1" customFormat="1" ht="17" customHeight="1" spans="1:14">
      <c r="A9" s="16">
        <v>3</v>
      </c>
      <c r="B9" s="21" t="s">
        <v>18</v>
      </c>
      <c r="C9" s="18">
        <f t="shared" si="1"/>
        <v>50</v>
      </c>
      <c r="D9" s="19">
        <v>0</v>
      </c>
      <c r="E9" s="19">
        <v>50</v>
      </c>
      <c r="F9" s="19">
        <v>0</v>
      </c>
      <c r="G9" s="20">
        <v>18.75</v>
      </c>
      <c r="H9" s="20">
        <f t="shared" si="2"/>
        <v>10</v>
      </c>
      <c r="I9" s="20">
        <v>0</v>
      </c>
      <c r="J9" s="20">
        <v>10</v>
      </c>
      <c r="K9" s="20">
        <v>0</v>
      </c>
      <c r="L9" s="20">
        <f t="shared" si="4"/>
        <v>4</v>
      </c>
      <c r="M9" s="22">
        <v>50</v>
      </c>
      <c r="N9" s="20">
        <f t="shared" si="3"/>
        <v>8.25</v>
      </c>
    </row>
    <row r="10" s="1" customFormat="1" ht="17" customHeight="1" spans="1:14">
      <c r="A10" s="16">
        <v>4</v>
      </c>
      <c r="B10" s="21" t="s">
        <v>19</v>
      </c>
      <c r="C10" s="18">
        <f t="shared" si="1"/>
        <v>700</v>
      </c>
      <c r="D10" s="19">
        <v>300</v>
      </c>
      <c r="E10" s="19">
        <v>300</v>
      </c>
      <c r="F10" s="19">
        <v>100</v>
      </c>
      <c r="G10" s="20">
        <v>262.5</v>
      </c>
      <c r="H10" s="20">
        <f t="shared" si="2"/>
        <v>410</v>
      </c>
      <c r="I10" s="20">
        <v>270</v>
      </c>
      <c r="J10" s="20">
        <v>100</v>
      </c>
      <c r="K10" s="20">
        <v>40</v>
      </c>
      <c r="L10" s="20">
        <v>160</v>
      </c>
      <c r="M10" s="22">
        <v>420</v>
      </c>
      <c r="N10" s="20">
        <f t="shared" si="3"/>
        <v>69.3</v>
      </c>
    </row>
    <row r="11" s="1" customFormat="1" ht="17" customHeight="1" spans="1:14">
      <c r="A11" s="16">
        <v>5</v>
      </c>
      <c r="B11" s="21" t="s">
        <v>20</v>
      </c>
      <c r="C11" s="18">
        <f t="shared" si="1"/>
        <v>0</v>
      </c>
      <c r="D11" s="19">
        <v>0</v>
      </c>
      <c r="E11" s="19">
        <v>0</v>
      </c>
      <c r="F11" s="19">
        <v>0</v>
      </c>
      <c r="G11" s="20">
        <v>0</v>
      </c>
      <c r="H11" s="20">
        <f t="shared" si="2"/>
        <v>0</v>
      </c>
      <c r="I11" s="20">
        <v>0</v>
      </c>
      <c r="J11" s="20">
        <v>0</v>
      </c>
      <c r="K11" s="20">
        <v>0</v>
      </c>
      <c r="L11" s="20">
        <f t="shared" si="4"/>
        <v>0</v>
      </c>
      <c r="M11" s="22">
        <v>0</v>
      </c>
      <c r="N11" s="20">
        <f t="shared" si="3"/>
        <v>0</v>
      </c>
    </row>
    <row r="12" s="1" customFormat="1" ht="17" customHeight="1" spans="1:14">
      <c r="A12" s="16">
        <v>6</v>
      </c>
      <c r="B12" s="21" t="s">
        <v>21</v>
      </c>
      <c r="C12" s="18">
        <f t="shared" si="1"/>
        <v>80</v>
      </c>
      <c r="D12" s="19">
        <v>30</v>
      </c>
      <c r="E12" s="19">
        <v>50</v>
      </c>
      <c r="F12" s="19">
        <v>0</v>
      </c>
      <c r="G12" s="20">
        <v>30</v>
      </c>
      <c r="H12" s="20">
        <f t="shared" si="2"/>
        <v>10</v>
      </c>
      <c r="I12" s="20">
        <v>0</v>
      </c>
      <c r="J12" s="20">
        <v>10</v>
      </c>
      <c r="K12" s="20">
        <v>0</v>
      </c>
      <c r="L12" s="20">
        <f t="shared" si="4"/>
        <v>4</v>
      </c>
      <c r="M12" s="22">
        <v>100</v>
      </c>
      <c r="N12" s="20">
        <f t="shared" si="3"/>
        <v>16.5</v>
      </c>
    </row>
    <row r="13" s="1" customFormat="1" ht="17" customHeight="1" spans="1:14">
      <c r="A13" s="16">
        <v>7</v>
      </c>
      <c r="B13" s="21" t="s">
        <v>22</v>
      </c>
      <c r="C13" s="18">
        <f t="shared" si="1"/>
        <v>100</v>
      </c>
      <c r="D13" s="19">
        <v>0</v>
      </c>
      <c r="E13" s="19">
        <v>100</v>
      </c>
      <c r="F13" s="19">
        <v>0</v>
      </c>
      <c r="G13" s="20">
        <v>37.5</v>
      </c>
      <c r="H13" s="20">
        <f t="shared" si="2"/>
        <v>20</v>
      </c>
      <c r="I13" s="20">
        <v>0</v>
      </c>
      <c r="J13" s="20">
        <v>10</v>
      </c>
      <c r="K13" s="20">
        <v>10</v>
      </c>
      <c r="L13" s="20">
        <f t="shared" si="4"/>
        <v>8</v>
      </c>
      <c r="M13" s="22">
        <v>170</v>
      </c>
      <c r="N13" s="20">
        <f t="shared" si="3"/>
        <v>28.05</v>
      </c>
    </row>
    <row r="14" s="1" customFormat="1" ht="17" customHeight="1" spans="1:14">
      <c r="A14" s="16">
        <v>8</v>
      </c>
      <c r="B14" s="21" t="s">
        <v>23</v>
      </c>
      <c r="C14" s="18">
        <f t="shared" si="1"/>
        <v>1070</v>
      </c>
      <c r="D14" s="19">
        <v>450</v>
      </c>
      <c r="E14" s="19">
        <f>VLOOKUP(B14,[1]Sheet1!$B$5:$C$34,2,0)</f>
        <v>500</v>
      </c>
      <c r="F14" s="19">
        <v>120</v>
      </c>
      <c r="G14" s="20">
        <v>400</v>
      </c>
      <c r="H14" s="20">
        <f t="shared" si="2"/>
        <v>600</v>
      </c>
      <c r="I14" s="20">
        <v>410</v>
      </c>
      <c r="J14" s="20">
        <v>130</v>
      </c>
      <c r="K14" s="20">
        <v>60</v>
      </c>
      <c r="L14" s="20">
        <f t="shared" si="4"/>
        <v>240</v>
      </c>
      <c r="M14" s="22">
        <v>560</v>
      </c>
      <c r="N14" s="20">
        <f t="shared" si="3"/>
        <v>92.4</v>
      </c>
    </row>
    <row r="15" s="1" customFormat="1" ht="17" customHeight="1" spans="1:14">
      <c r="A15" s="16">
        <v>9</v>
      </c>
      <c r="B15" s="21" t="s">
        <v>24</v>
      </c>
      <c r="C15" s="18">
        <f t="shared" si="1"/>
        <v>850</v>
      </c>
      <c r="D15" s="19">
        <v>500</v>
      </c>
      <c r="E15" s="19">
        <f>VLOOKUP(B15,[1]Sheet1!$B$5:$C$34,2,0)</f>
        <v>200</v>
      </c>
      <c r="F15" s="19">
        <v>150</v>
      </c>
      <c r="G15" s="20">
        <v>320</v>
      </c>
      <c r="H15" s="20">
        <f t="shared" si="2"/>
        <v>470</v>
      </c>
      <c r="I15" s="20">
        <v>320</v>
      </c>
      <c r="J15" s="20">
        <v>100</v>
      </c>
      <c r="K15" s="20">
        <v>50</v>
      </c>
      <c r="L15" s="20">
        <v>185</v>
      </c>
      <c r="M15" s="22">
        <v>450</v>
      </c>
      <c r="N15" s="20">
        <f t="shared" si="3"/>
        <v>74.25</v>
      </c>
    </row>
    <row r="16" s="1" customFormat="1" ht="17" customHeight="1" spans="1:14">
      <c r="A16" s="16">
        <v>10</v>
      </c>
      <c r="B16" s="21" t="s">
        <v>25</v>
      </c>
      <c r="C16" s="18">
        <f t="shared" si="1"/>
        <v>150</v>
      </c>
      <c r="D16" s="19">
        <v>0</v>
      </c>
      <c r="E16" s="19">
        <v>150</v>
      </c>
      <c r="F16" s="19">
        <v>0</v>
      </c>
      <c r="G16" s="20">
        <v>56.25</v>
      </c>
      <c r="H16" s="20">
        <f t="shared" si="2"/>
        <v>90</v>
      </c>
      <c r="I16" s="20">
        <v>60</v>
      </c>
      <c r="J16" s="20">
        <v>20</v>
      </c>
      <c r="K16" s="20">
        <v>10</v>
      </c>
      <c r="L16" s="20">
        <v>35</v>
      </c>
      <c r="M16" s="22">
        <v>160</v>
      </c>
      <c r="N16" s="20">
        <f t="shared" si="3"/>
        <v>26.4</v>
      </c>
    </row>
    <row r="17" s="1" customFormat="1" ht="17" customHeight="1" spans="1:14">
      <c r="A17" s="16">
        <v>11</v>
      </c>
      <c r="B17" s="21" t="s">
        <v>26</v>
      </c>
      <c r="C17" s="18">
        <f t="shared" si="1"/>
        <v>0</v>
      </c>
      <c r="D17" s="19">
        <v>0</v>
      </c>
      <c r="E17" s="19">
        <v>0</v>
      </c>
      <c r="F17" s="19">
        <v>0</v>
      </c>
      <c r="G17" s="20">
        <v>0</v>
      </c>
      <c r="H17" s="20">
        <f t="shared" si="2"/>
        <v>0</v>
      </c>
      <c r="I17" s="20">
        <v>0</v>
      </c>
      <c r="J17" s="20">
        <v>0</v>
      </c>
      <c r="K17" s="20">
        <v>0</v>
      </c>
      <c r="L17" s="20">
        <f t="shared" ref="L17:L21" si="5">H17*400/1000</f>
        <v>0</v>
      </c>
      <c r="M17" s="22">
        <v>0</v>
      </c>
      <c r="N17" s="20">
        <f t="shared" si="3"/>
        <v>0</v>
      </c>
    </row>
    <row r="18" s="1" customFormat="1" ht="17" customHeight="1" spans="1:14">
      <c r="A18" s="16">
        <v>12</v>
      </c>
      <c r="B18" s="21" t="s">
        <v>27</v>
      </c>
      <c r="C18" s="18">
        <f t="shared" si="1"/>
        <v>0</v>
      </c>
      <c r="D18" s="19">
        <v>0</v>
      </c>
      <c r="E18" s="19">
        <v>0</v>
      </c>
      <c r="F18" s="19">
        <v>0</v>
      </c>
      <c r="G18" s="20">
        <v>0</v>
      </c>
      <c r="H18" s="20">
        <f t="shared" si="2"/>
        <v>0</v>
      </c>
      <c r="I18" s="20">
        <v>0</v>
      </c>
      <c r="J18" s="20">
        <v>0</v>
      </c>
      <c r="K18" s="20">
        <v>0</v>
      </c>
      <c r="L18" s="20">
        <f t="shared" si="5"/>
        <v>0</v>
      </c>
      <c r="M18" s="22">
        <v>0</v>
      </c>
      <c r="N18" s="20">
        <f t="shared" si="3"/>
        <v>0</v>
      </c>
    </row>
    <row r="19" s="1" customFormat="1" ht="17" customHeight="1" spans="1:14">
      <c r="A19" s="16">
        <v>13</v>
      </c>
      <c r="B19" s="21" t="s">
        <v>28</v>
      </c>
      <c r="C19" s="18">
        <f t="shared" si="1"/>
        <v>50</v>
      </c>
      <c r="D19" s="19">
        <v>50</v>
      </c>
      <c r="E19" s="19">
        <v>0</v>
      </c>
      <c r="F19" s="19">
        <v>0</v>
      </c>
      <c r="G19" s="20">
        <v>18.75</v>
      </c>
      <c r="H19" s="20">
        <f t="shared" si="2"/>
        <v>10</v>
      </c>
      <c r="I19" s="20">
        <v>0</v>
      </c>
      <c r="J19" s="20">
        <v>10</v>
      </c>
      <c r="K19" s="20">
        <v>0</v>
      </c>
      <c r="L19" s="20">
        <f t="shared" si="5"/>
        <v>4</v>
      </c>
      <c r="M19" s="22">
        <v>50</v>
      </c>
      <c r="N19" s="20">
        <f t="shared" si="3"/>
        <v>8.25</v>
      </c>
    </row>
    <row r="20" s="1" customFormat="1" ht="17" customHeight="1" spans="1:14">
      <c r="A20" s="16">
        <v>14</v>
      </c>
      <c r="B20" s="21" t="s">
        <v>29</v>
      </c>
      <c r="C20" s="18">
        <f t="shared" si="1"/>
        <v>250</v>
      </c>
      <c r="D20" s="19">
        <v>200</v>
      </c>
      <c r="E20" s="19">
        <v>0</v>
      </c>
      <c r="F20" s="19">
        <v>50</v>
      </c>
      <c r="G20" s="20">
        <v>93.75</v>
      </c>
      <c r="H20" s="20">
        <f t="shared" si="2"/>
        <v>150</v>
      </c>
      <c r="I20" s="20">
        <v>100</v>
      </c>
      <c r="J20" s="20">
        <v>30</v>
      </c>
      <c r="K20" s="20">
        <v>20</v>
      </c>
      <c r="L20" s="20">
        <f t="shared" si="5"/>
        <v>60</v>
      </c>
      <c r="M20" s="22">
        <v>200</v>
      </c>
      <c r="N20" s="20">
        <f t="shared" si="3"/>
        <v>33</v>
      </c>
    </row>
    <row r="21" s="1" customFormat="1" ht="17" customHeight="1" spans="1:14">
      <c r="A21" s="16">
        <v>15</v>
      </c>
      <c r="B21" s="21" t="s">
        <v>30</v>
      </c>
      <c r="C21" s="18">
        <f t="shared" si="1"/>
        <v>150</v>
      </c>
      <c r="D21" s="19">
        <v>100</v>
      </c>
      <c r="E21" s="19">
        <v>50</v>
      </c>
      <c r="F21" s="19">
        <v>0</v>
      </c>
      <c r="G21" s="20">
        <v>56.25</v>
      </c>
      <c r="H21" s="20">
        <f t="shared" si="2"/>
        <v>110</v>
      </c>
      <c r="I21" s="20">
        <v>80</v>
      </c>
      <c r="J21" s="20">
        <v>20</v>
      </c>
      <c r="K21" s="20">
        <v>10</v>
      </c>
      <c r="L21" s="20">
        <f t="shared" si="5"/>
        <v>44</v>
      </c>
      <c r="M21" s="22">
        <v>100</v>
      </c>
      <c r="N21" s="20">
        <f t="shared" si="3"/>
        <v>16.5</v>
      </c>
    </row>
    <row r="22" s="1" customFormat="1" ht="17" customHeight="1" spans="1:14">
      <c r="A22" s="16">
        <v>16</v>
      </c>
      <c r="B22" s="21" t="s">
        <v>31</v>
      </c>
      <c r="C22" s="18">
        <f t="shared" si="1"/>
        <v>570</v>
      </c>
      <c r="D22" s="19">
        <v>400</v>
      </c>
      <c r="E22" s="19">
        <v>50</v>
      </c>
      <c r="F22" s="19">
        <v>120</v>
      </c>
      <c r="G22" s="20">
        <v>213.75</v>
      </c>
      <c r="H22" s="20">
        <f t="shared" si="2"/>
        <v>320</v>
      </c>
      <c r="I22" s="20">
        <v>220</v>
      </c>
      <c r="J22" s="20">
        <v>70</v>
      </c>
      <c r="K22" s="20">
        <v>30</v>
      </c>
      <c r="L22" s="20">
        <v>125</v>
      </c>
      <c r="M22" s="22">
        <v>200</v>
      </c>
      <c r="N22" s="20">
        <f t="shared" si="3"/>
        <v>33</v>
      </c>
    </row>
    <row r="23" s="1" customFormat="1" ht="17" customHeight="1" spans="1:14">
      <c r="A23" s="16">
        <v>17</v>
      </c>
      <c r="B23" s="21" t="s">
        <v>32</v>
      </c>
      <c r="C23" s="18">
        <f t="shared" si="1"/>
        <v>200</v>
      </c>
      <c r="D23" s="19">
        <v>100</v>
      </c>
      <c r="E23" s="19">
        <f>VLOOKUP(B23,[1]Sheet1!$B$5:$C$34,2,0)</f>
        <v>100</v>
      </c>
      <c r="F23" s="19">
        <v>0</v>
      </c>
      <c r="G23" s="20">
        <v>75</v>
      </c>
      <c r="H23" s="20">
        <f t="shared" si="2"/>
        <v>110</v>
      </c>
      <c r="I23" s="20">
        <v>80</v>
      </c>
      <c r="J23" s="20">
        <v>20</v>
      </c>
      <c r="K23" s="20">
        <v>10</v>
      </c>
      <c r="L23" s="20">
        <f t="shared" ref="L23:L27" si="6">H23*400/1000</f>
        <v>44</v>
      </c>
      <c r="M23" s="22">
        <v>110</v>
      </c>
      <c r="N23" s="20">
        <f t="shared" si="3"/>
        <v>18.15</v>
      </c>
    </row>
    <row r="24" s="1" customFormat="1" ht="17" customHeight="1" spans="1:14">
      <c r="A24" s="16">
        <v>18</v>
      </c>
      <c r="B24" s="21" t="s">
        <v>33</v>
      </c>
      <c r="C24" s="18">
        <f t="shared" si="1"/>
        <v>350</v>
      </c>
      <c r="D24" s="19">
        <v>150</v>
      </c>
      <c r="E24" s="19">
        <f>VLOOKUP(B24,[1]Sheet1!$B$5:$C$34,2,0)</f>
        <v>150</v>
      </c>
      <c r="F24" s="19">
        <v>50</v>
      </c>
      <c r="G24" s="20">
        <v>131.25</v>
      </c>
      <c r="H24" s="20">
        <f t="shared" si="2"/>
        <v>190</v>
      </c>
      <c r="I24" s="20">
        <v>130</v>
      </c>
      <c r="J24" s="20">
        <v>40</v>
      </c>
      <c r="K24" s="20">
        <v>20</v>
      </c>
      <c r="L24" s="20">
        <f t="shared" si="6"/>
        <v>76</v>
      </c>
      <c r="M24" s="22">
        <v>160</v>
      </c>
      <c r="N24" s="20">
        <f t="shared" si="3"/>
        <v>26.4</v>
      </c>
    </row>
    <row r="25" s="1" customFormat="1" ht="17" customHeight="1" spans="1:14">
      <c r="A25" s="16">
        <v>19</v>
      </c>
      <c r="B25" s="21" t="s">
        <v>34</v>
      </c>
      <c r="C25" s="18">
        <f t="shared" si="1"/>
        <v>650</v>
      </c>
      <c r="D25" s="19">
        <v>250</v>
      </c>
      <c r="E25" s="19">
        <f>VLOOKUP(B25,[1]Sheet1!$B$5:$C$34,2,0)</f>
        <v>300</v>
      </c>
      <c r="F25" s="19">
        <v>100</v>
      </c>
      <c r="G25" s="20">
        <v>243.75</v>
      </c>
      <c r="H25" s="20">
        <f t="shared" si="2"/>
        <v>370</v>
      </c>
      <c r="I25" s="20">
        <v>250</v>
      </c>
      <c r="J25" s="20">
        <v>80</v>
      </c>
      <c r="K25" s="20">
        <v>40</v>
      </c>
      <c r="L25" s="20">
        <v>145</v>
      </c>
      <c r="M25" s="22">
        <v>350</v>
      </c>
      <c r="N25" s="20">
        <f t="shared" si="3"/>
        <v>57.75</v>
      </c>
    </row>
    <row r="26" s="1" customFormat="1" ht="17" customHeight="1" spans="1:14">
      <c r="A26" s="16">
        <v>20</v>
      </c>
      <c r="B26" s="21" t="s">
        <v>35</v>
      </c>
      <c r="C26" s="18">
        <f t="shared" si="1"/>
        <v>650</v>
      </c>
      <c r="D26" s="19">
        <v>350</v>
      </c>
      <c r="E26" s="19">
        <v>200</v>
      </c>
      <c r="F26" s="19">
        <v>100</v>
      </c>
      <c r="G26" s="20">
        <v>243.75</v>
      </c>
      <c r="H26" s="20">
        <f t="shared" si="2"/>
        <v>370</v>
      </c>
      <c r="I26" s="20">
        <v>250</v>
      </c>
      <c r="J26" s="20">
        <v>80</v>
      </c>
      <c r="K26" s="20">
        <v>40</v>
      </c>
      <c r="L26" s="20">
        <v>145</v>
      </c>
      <c r="M26" s="22">
        <v>470</v>
      </c>
      <c r="N26" s="20">
        <f t="shared" si="3"/>
        <v>77.55</v>
      </c>
    </row>
    <row r="27" s="1" customFormat="1" ht="17" customHeight="1" spans="1:14">
      <c r="A27" s="16">
        <v>21</v>
      </c>
      <c r="B27" s="21" t="s">
        <v>36</v>
      </c>
      <c r="C27" s="18">
        <f t="shared" si="1"/>
        <v>450</v>
      </c>
      <c r="D27" s="19">
        <v>350</v>
      </c>
      <c r="E27" s="19">
        <v>0</v>
      </c>
      <c r="F27" s="19">
        <v>100</v>
      </c>
      <c r="G27" s="20">
        <v>168.75</v>
      </c>
      <c r="H27" s="20">
        <f t="shared" si="2"/>
        <v>280</v>
      </c>
      <c r="I27" s="20">
        <v>200</v>
      </c>
      <c r="J27" s="20">
        <v>50</v>
      </c>
      <c r="K27" s="20">
        <v>30</v>
      </c>
      <c r="L27" s="20">
        <f t="shared" si="6"/>
        <v>112</v>
      </c>
      <c r="M27" s="22">
        <v>400</v>
      </c>
      <c r="N27" s="20">
        <f t="shared" si="3"/>
        <v>66</v>
      </c>
    </row>
    <row r="28" s="1" customFormat="1" ht="17" customHeight="1" spans="1:14">
      <c r="A28" s="16">
        <v>22</v>
      </c>
      <c r="B28" s="21" t="s">
        <v>37</v>
      </c>
      <c r="C28" s="18">
        <f t="shared" si="1"/>
        <v>620</v>
      </c>
      <c r="D28" s="19">
        <v>450</v>
      </c>
      <c r="E28" s="19">
        <v>50</v>
      </c>
      <c r="F28" s="19">
        <v>120</v>
      </c>
      <c r="G28" s="20">
        <v>232.5</v>
      </c>
      <c r="H28" s="20">
        <f t="shared" si="2"/>
        <v>380</v>
      </c>
      <c r="I28" s="20">
        <v>260</v>
      </c>
      <c r="J28" s="20">
        <v>80</v>
      </c>
      <c r="K28" s="20">
        <v>40</v>
      </c>
      <c r="L28" s="20">
        <v>150</v>
      </c>
      <c r="M28" s="22">
        <v>400</v>
      </c>
      <c r="N28" s="20">
        <f t="shared" si="3"/>
        <v>66</v>
      </c>
    </row>
    <row r="29" s="1" customFormat="1" ht="17" customHeight="1" spans="1:14">
      <c r="A29" s="16">
        <v>23</v>
      </c>
      <c r="B29" s="17" t="s">
        <v>38</v>
      </c>
      <c r="C29" s="18">
        <f t="shared" si="1"/>
        <v>50</v>
      </c>
      <c r="D29" s="19">
        <v>0</v>
      </c>
      <c r="E29" s="19">
        <v>50</v>
      </c>
      <c r="F29" s="19">
        <v>0</v>
      </c>
      <c r="G29" s="20">
        <v>18.75</v>
      </c>
      <c r="H29" s="20">
        <f t="shared" si="2"/>
        <v>10</v>
      </c>
      <c r="I29" s="20">
        <v>0</v>
      </c>
      <c r="J29" s="20">
        <v>10</v>
      </c>
      <c r="K29" s="20">
        <v>0</v>
      </c>
      <c r="L29" s="20">
        <f t="shared" ref="L29:L40" si="7">H29*400/1000</f>
        <v>4</v>
      </c>
      <c r="M29" s="22">
        <v>150</v>
      </c>
      <c r="N29" s="20">
        <f t="shared" si="3"/>
        <v>24.75</v>
      </c>
    </row>
    <row r="30" s="1" customFormat="1" ht="17" customHeight="1" spans="1:14">
      <c r="A30" s="16">
        <v>24</v>
      </c>
      <c r="B30" s="21" t="s">
        <v>39</v>
      </c>
      <c r="C30" s="18">
        <f t="shared" si="1"/>
        <v>50</v>
      </c>
      <c r="D30" s="19">
        <v>0</v>
      </c>
      <c r="E30" s="19">
        <v>50</v>
      </c>
      <c r="F30" s="19">
        <v>0</v>
      </c>
      <c r="G30" s="20">
        <v>18.75</v>
      </c>
      <c r="H30" s="20">
        <f t="shared" si="2"/>
        <v>10</v>
      </c>
      <c r="I30" s="20">
        <v>0</v>
      </c>
      <c r="J30" s="20">
        <v>10</v>
      </c>
      <c r="K30" s="20">
        <v>0</v>
      </c>
      <c r="L30" s="20">
        <f t="shared" si="7"/>
        <v>4</v>
      </c>
      <c r="M30" s="22">
        <v>50</v>
      </c>
      <c r="N30" s="20">
        <f t="shared" si="3"/>
        <v>8.25</v>
      </c>
    </row>
    <row r="31" s="1" customFormat="1" ht="17" customHeight="1" spans="1:14">
      <c r="A31" s="16">
        <v>25</v>
      </c>
      <c r="B31" s="21" t="s">
        <v>40</v>
      </c>
      <c r="C31" s="18">
        <f t="shared" si="1"/>
        <v>0</v>
      </c>
      <c r="D31" s="19">
        <v>0</v>
      </c>
      <c r="E31" s="19">
        <v>0</v>
      </c>
      <c r="F31" s="19">
        <v>0</v>
      </c>
      <c r="G31" s="20">
        <v>0</v>
      </c>
      <c r="H31" s="20">
        <f t="shared" si="2"/>
        <v>0</v>
      </c>
      <c r="I31" s="20">
        <v>0</v>
      </c>
      <c r="J31" s="20">
        <v>0</v>
      </c>
      <c r="K31" s="20">
        <v>0</v>
      </c>
      <c r="L31" s="20">
        <f t="shared" si="7"/>
        <v>0</v>
      </c>
      <c r="M31" s="22">
        <v>50</v>
      </c>
      <c r="N31" s="20">
        <f t="shared" si="3"/>
        <v>8.25</v>
      </c>
    </row>
    <row r="32" s="1" customFormat="1" ht="17" customHeight="1" spans="1:14">
      <c r="A32" s="16">
        <v>26</v>
      </c>
      <c r="B32" s="21" t="s">
        <v>41</v>
      </c>
      <c r="C32" s="18">
        <f t="shared" si="1"/>
        <v>700</v>
      </c>
      <c r="D32" s="19">
        <v>350</v>
      </c>
      <c r="E32" s="19">
        <v>250</v>
      </c>
      <c r="F32" s="19">
        <v>100</v>
      </c>
      <c r="G32" s="20">
        <v>262.5</v>
      </c>
      <c r="H32" s="20">
        <f t="shared" si="2"/>
        <v>420</v>
      </c>
      <c r="I32" s="20">
        <v>300</v>
      </c>
      <c r="J32" s="20">
        <v>80</v>
      </c>
      <c r="K32" s="20">
        <v>40</v>
      </c>
      <c r="L32" s="20">
        <f t="shared" si="7"/>
        <v>168</v>
      </c>
      <c r="M32" s="22">
        <v>500</v>
      </c>
      <c r="N32" s="20">
        <f t="shared" si="3"/>
        <v>82.5</v>
      </c>
    </row>
    <row r="33" s="1" customFormat="1" ht="17" customHeight="1" spans="1:14">
      <c r="A33" s="16">
        <v>27</v>
      </c>
      <c r="B33" s="21" t="s">
        <v>42</v>
      </c>
      <c r="C33" s="18">
        <f t="shared" si="1"/>
        <v>400</v>
      </c>
      <c r="D33" s="19">
        <v>100</v>
      </c>
      <c r="E33" s="19">
        <f>VLOOKUP(B33,[1]Sheet1!$B$5:$C$34,2,0)</f>
        <v>300</v>
      </c>
      <c r="F33" s="19">
        <v>0</v>
      </c>
      <c r="G33" s="20">
        <v>150</v>
      </c>
      <c r="H33" s="20">
        <f t="shared" si="2"/>
        <v>270</v>
      </c>
      <c r="I33" s="20">
        <v>200</v>
      </c>
      <c r="J33" s="20">
        <v>50</v>
      </c>
      <c r="K33" s="20">
        <v>20</v>
      </c>
      <c r="L33" s="20">
        <f t="shared" si="7"/>
        <v>108</v>
      </c>
      <c r="M33" s="22">
        <v>260</v>
      </c>
      <c r="N33" s="20">
        <f t="shared" si="3"/>
        <v>42.9</v>
      </c>
    </row>
    <row r="34" s="1" customFormat="1" ht="17" customHeight="1" spans="1:14">
      <c r="A34" s="16">
        <v>28</v>
      </c>
      <c r="B34" s="21" t="s">
        <v>43</v>
      </c>
      <c r="C34" s="18">
        <f t="shared" si="1"/>
        <v>500</v>
      </c>
      <c r="D34" s="19">
        <v>150</v>
      </c>
      <c r="E34" s="19">
        <v>300</v>
      </c>
      <c r="F34" s="19">
        <v>50</v>
      </c>
      <c r="G34" s="20">
        <v>190</v>
      </c>
      <c r="H34" s="20">
        <f t="shared" si="2"/>
        <v>290</v>
      </c>
      <c r="I34" s="20">
        <v>200</v>
      </c>
      <c r="J34" s="20">
        <v>60</v>
      </c>
      <c r="K34" s="20">
        <v>30</v>
      </c>
      <c r="L34" s="20">
        <f t="shared" si="7"/>
        <v>116</v>
      </c>
      <c r="M34" s="22">
        <v>500</v>
      </c>
      <c r="N34" s="20">
        <f t="shared" si="3"/>
        <v>82.5</v>
      </c>
    </row>
    <row r="35" s="1" customFormat="1" ht="17" customHeight="1" spans="1:14">
      <c r="A35" s="16">
        <v>29</v>
      </c>
      <c r="B35" s="21" t="s">
        <v>44</v>
      </c>
      <c r="C35" s="18">
        <f t="shared" si="1"/>
        <v>970</v>
      </c>
      <c r="D35" s="19">
        <v>400</v>
      </c>
      <c r="E35" s="19">
        <f>VLOOKUP(B35,[1]Sheet1!$B$5:$C$34,2,0)</f>
        <v>450</v>
      </c>
      <c r="F35" s="19">
        <v>120</v>
      </c>
      <c r="G35" s="20">
        <v>363.75</v>
      </c>
      <c r="H35" s="20">
        <f t="shared" si="2"/>
        <v>550</v>
      </c>
      <c r="I35" s="20">
        <v>370</v>
      </c>
      <c r="J35" s="20">
        <v>120</v>
      </c>
      <c r="K35" s="20">
        <v>60</v>
      </c>
      <c r="L35" s="20">
        <f t="shared" si="7"/>
        <v>220</v>
      </c>
      <c r="M35" s="22">
        <v>550</v>
      </c>
      <c r="N35" s="20">
        <f t="shared" si="3"/>
        <v>90.75</v>
      </c>
    </row>
    <row r="36" s="1" customFormat="1" ht="17" customHeight="1" spans="1:14">
      <c r="A36" s="16">
        <v>30</v>
      </c>
      <c r="B36" s="21" t="s">
        <v>45</v>
      </c>
      <c r="C36" s="18">
        <f t="shared" si="1"/>
        <v>700</v>
      </c>
      <c r="D36" s="19">
        <v>150</v>
      </c>
      <c r="E36" s="19">
        <v>500</v>
      </c>
      <c r="F36" s="19">
        <v>50</v>
      </c>
      <c r="G36" s="20">
        <v>265</v>
      </c>
      <c r="H36" s="20">
        <f t="shared" si="2"/>
        <v>390</v>
      </c>
      <c r="I36" s="20">
        <v>270</v>
      </c>
      <c r="J36" s="20">
        <v>80</v>
      </c>
      <c r="K36" s="20">
        <v>40</v>
      </c>
      <c r="L36" s="20">
        <f t="shared" si="7"/>
        <v>156</v>
      </c>
      <c r="M36" s="22">
        <v>410</v>
      </c>
      <c r="N36" s="20">
        <f t="shared" si="3"/>
        <v>67.65</v>
      </c>
    </row>
    <row r="37" s="1" customFormat="1" ht="17" customHeight="1" spans="1:14">
      <c r="A37" s="16">
        <v>31</v>
      </c>
      <c r="B37" s="21" t="s">
        <v>46</v>
      </c>
      <c r="C37" s="18">
        <f t="shared" si="1"/>
        <v>750</v>
      </c>
      <c r="D37" s="19">
        <v>200</v>
      </c>
      <c r="E37" s="19">
        <f>VLOOKUP(B37,[1]Sheet1!$B$5:$C$34,2,0)</f>
        <v>500</v>
      </c>
      <c r="F37" s="19">
        <v>50</v>
      </c>
      <c r="G37" s="20">
        <v>281.25</v>
      </c>
      <c r="H37" s="20">
        <f t="shared" si="2"/>
        <v>420</v>
      </c>
      <c r="I37" s="20">
        <v>280</v>
      </c>
      <c r="J37" s="20">
        <v>90</v>
      </c>
      <c r="K37" s="20">
        <v>50</v>
      </c>
      <c r="L37" s="20">
        <f t="shared" si="7"/>
        <v>168</v>
      </c>
      <c r="M37" s="22">
        <v>430</v>
      </c>
      <c r="N37" s="20">
        <f t="shared" si="3"/>
        <v>70.95</v>
      </c>
    </row>
    <row r="38" s="1" customFormat="1" ht="17" customHeight="1" spans="1:14">
      <c r="A38" s="16">
        <v>32</v>
      </c>
      <c r="B38" s="21" t="s">
        <v>47</v>
      </c>
      <c r="C38" s="18">
        <f t="shared" si="1"/>
        <v>200</v>
      </c>
      <c r="D38" s="19">
        <v>100</v>
      </c>
      <c r="E38" s="19">
        <v>100</v>
      </c>
      <c r="F38" s="19">
        <v>0</v>
      </c>
      <c r="G38" s="20">
        <v>75</v>
      </c>
      <c r="H38" s="20">
        <f t="shared" si="2"/>
        <v>110</v>
      </c>
      <c r="I38" s="20">
        <v>80</v>
      </c>
      <c r="J38" s="20">
        <v>20</v>
      </c>
      <c r="K38" s="20">
        <v>10</v>
      </c>
      <c r="L38" s="20">
        <f t="shared" si="7"/>
        <v>44</v>
      </c>
      <c r="M38" s="22">
        <v>200</v>
      </c>
      <c r="N38" s="20">
        <f t="shared" si="3"/>
        <v>33</v>
      </c>
    </row>
    <row r="39" s="1" customFormat="1" ht="17" customHeight="1" spans="1:14">
      <c r="A39" s="16">
        <v>33</v>
      </c>
      <c r="B39" s="21" t="s">
        <v>48</v>
      </c>
      <c r="C39" s="18">
        <f t="shared" si="1"/>
        <v>150</v>
      </c>
      <c r="D39" s="19">
        <v>100</v>
      </c>
      <c r="E39" s="19">
        <v>50</v>
      </c>
      <c r="F39" s="19">
        <v>0</v>
      </c>
      <c r="G39" s="20">
        <v>56.25</v>
      </c>
      <c r="H39" s="20">
        <f t="shared" si="2"/>
        <v>90</v>
      </c>
      <c r="I39" s="20">
        <v>60</v>
      </c>
      <c r="J39" s="20">
        <v>20</v>
      </c>
      <c r="K39" s="20">
        <v>10</v>
      </c>
      <c r="L39" s="20">
        <f t="shared" si="7"/>
        <v>36</v>
      </c>
      <c r="M39" s="22">
        <v>200</v>
      </c>
      <c r="N39" s="20">
        <f t="shared" si="3"/>
        <v>33</v>
      </c>
    </row>
    <row r="40" s="1" customFormat="1" ht="17" customHeight="1" spans="1:14">
      <c r="A40" s="16">
        <v>34</v>
      </c>
      <c r="B40" s="21" t="s">
        <v>49</v>
      </c>
      <c r="C40" s="18">
        <f t="shared" si="1"/>
        <v>350</v>
      </c>
      <c r="D40" s="19">
        <v>200</v>
      </c>
      <c r="E40" s="19">
        <v>100</v>
      </c>
      <c r="F40" s="19">
        <v>50</v>
      </c>
      <c r="G40" s="20">
        <v>131.25</v>
      </c>
      <c r="H40" s="20">
        <f t="shared" si="2"/>
        <v>190</v>
      </c>
      <c r="I40" s="20">
        <v>130</v>
      </c>
      <c r="J40" s="20">
        <v>40</v>
      </c>
      <c r="K40" s="20">
        <v>20</v>
      </c>
      <c r="L40" s="20">
        <f t="shared" si="7"/>
        <v>76</v>
      </c>
      <c r="M40" s="22">
        <v>280</v>
      </c>
      <c r="N40" s="20">
        <f t="shared" si="3"/>
        <v>46.2</v>
      </c>
    </row>
    <row r="41" s="1" customFormat="1" ht="17" customHeight="1" spans="1:14">
      <c r="A41" s="16">
        <v>35</v>
      </c>
      <c r="B41" s="21" t="s">
        <v>50</v>
      </c>
      <c r="C41" s="18">
        <f t="shared" si="1"/>
        <v>890</v>
      </c>
      <c r="D41" s="19">
        <v>450</v>
      </c>
      <c r="E41" s="19">
        <v>300</v>
      </c>
      <c r="F41" s="19">
        <v>140</v>
      </c>
      <c r="G41" s="20">
        <v>333.75</v>
      </c>
      <c r="H41" s="20">
        <f t="shared" si="2"/>
        <v>510</v>
      </c>
      <c r="I41" s="20">
        <v>350</v>
      </c>
      <c r="J41" s="20">
        <v>110</v>
      </c>
      <c r="K41" s="20">
        <v>50</v>
      </c>
      <c r="L41" s="20">
        <v>200</v>
      </c>
      <c r="M41" s="22">
        <v>600</v>
      </c>
      <c r="N41" s="20">
        <f t="shared" si="3"/>
        <v>99</v>
      </c>
    </row>
    <row r="42" s="1" customFormat="1" ht="17" customHeight="1" spans="1:14">
      <c r="A42" s="16">
        <v>36</v>
      </c>
      <c r="B42" s="21" t="s">
        <v>51</v>
      </c>
      <c r="C42" s="18">
        <f t="shared" si="1"/>
        <v>690</v>
      </c>
      <c r="D42" s="19">
        <v>300</v>
      </c>
      <c r="E42" s="19">
        <v>300</v>
      </c>
      <c r="F42" s="19">
        <v>90</v>
      </c>
      <c r="G42" s="22">
        <v>207</v>
      </c>
      <c r="H42" s="20">
        <f t="shared" si="2"/>
        <v>470</v>
      </c>
      <c r="I42" s="20">
        <v>350</v>
      </c>
      <c r="J42" s="20">
        <v>80</v>
      </c>
      <c r="K42" s="20">
        <v>40</v>
      </c>
      <c r="L42" s="22">
        <v>135</v>
      </c>
      <c r="M42" s="22">
        <v>550</v>
      </c>
      <c r="N42" s="22">
        <f>M42*135/1000</f>
        <v>74.25</v>
      </c>
    </row>
    <row r="43" s="1" customFormat="1" ht="17" customHeight="1" spans="1:14">
      <c r="A43" s="16">
        <v>37</v>
      </c>
      <c r="B43" s="21" t="s">
        <v>52</v>
      </c>
      <c r="C43" s="18">
        <f t="shared" si="1"/>
        <v>440</v>
      </c>
      <c r="D43" s="19">
        <v>300</v>
      </c>
      <c r="E43" s="19">
        <v>50</v>
      </c>
      <c r="F43" s="19">
        <v>90</v>
      </c>
      <c r="G43" s="20">
        <v>165</v>
      </c>
      <c r="H43" s="20">
        <f t="shared" si="2"/>
        <v>180</v>
      </c>
      <c r="I43" s="20">
        <v>100</v>
      </c>
      <c r="J43" s="20">
        <v>50</v>
      </c>
      <c r="K43" s="20">
        <v>30</v>
      </c>
      <c r="L43" s="20">
        <f t="shared" ref="L43:L46" si="8">H43*400/1000</f>
        <v>72</v>
      </c>
      <c r="M43" s="22">
        <v>100</v>
      </c>
      <c r="N43" s="20">
        <f t="shared" ref="N43:N46" si="9">M43*165/1000</f>
        <v>16.5</v>
      </c>
    </row>
    <row r="44" s="1" customFormat="1" ht="17" customHeight="1" spans="1:14">
      <c r="A44" s="16">
        <v>38</v>
      </c>
      <c r="B44" s="21" t="s">
        <v>53</v>
      </c>
      <c r="C44" s="18">
        <f t="shared" si="1"/>
        <v>920</v>
      </c>
      <c r="D44" s="19">
        <v>400</v>
      </c>
      <c r="E44" s="19">
        <f>VLOOKUP(B44,[1]Sheet1!$B$5:$C$34,2,0)</f>
        <v>400</v>
      </c>
      <c r="F44" s="19">
        <v>120</v>
      </c>
      <c r="G44" s="20">
        <v>345</v>
      </c>
      <c r="H44" s="20">
        <f t="shared" si="2"/>
        <v>520</v>
      </c>
      <c r="I44" s="20">
        <v>350</v>
      </c>
      <c r="J44" s="20">
        <v>110</v>
      </c>
      <c r="K44" s="20">
        <v>60</v>
      </c>
      <c r="L44" s="20">
        <v>200</v>
      </c>
      <c r="M44" s="22">
        <v>500</v>
      </c>
      <c r="N44" s="20">
        <f t="shared" si="9"/>
        <v>82.5</v>
      </c>
    </row>
    <row r="45" s="1" customFormat="1" ht="17" customHeight="1" spans="1:14">
      <c r="A45" s="16">
        <v>39</v>
      </c>
      <c r="B45" s="21" t="s">
        <v>54</v>
      </c>
      <c r="C45" s="18">
        <f t="shared" si="1"/>
        <v>300</v>
      </c>
      <c r="D45" s="19">
        <v>150</v>
      </c>
      <c r="E45" s="19">
        <v>100</v>
      </c>
      <c r="F45" s="19">
        <v>50</v>
      </c>
      <c r="G45" s="20">
        <v>112.5</v>
      </c>
      <c r="H45" s="20">
        <f t="shared" si="2"/>
        <v>170</v>
      </c>
      <c r="I45" s="20">
        <v>110</v>
      </c>
      <c r="J45" s="20">
        <v>40</v>
      </c>
      <c r="K45" s="20">
        <v>20</v>
      </c>
      <c r="L45" s="20">
        <f t="shared" si="8"/>
        <v>68</v>
      </c>
      <c r="M45" s="22">
        <v>260</v>
      </c>
      <c r="N45" s="20">
        <f t="shared" si="9"/>
        <v>42.9</v>
      </c>
    </row>
    <row r="46" s="1" customFormat="1" ht="17" customHeight="1" spans="1:14">
      <c r="A46" s="16">
        <v>40</v>
      </c>
      <c r="B46" s="21" t="s">
        <v>55</v>
      </c>
      <c r="C46" s="18">
        <f t="shared" si="1"/>
        <v>250</v>
      </c>
      <c r="D46" s="19">
        <v>100</v>
      </c>
      <c r="E46" s="19">
        <v>150</v>
      </c>
      <c r="F46" s="19">
        <v>0</v>
      </c>
      <c r="G46" s="20">
        <v>93.75</v>
      </c>
      <c r="H46" s="20">
        <f t="shared" si="2"/>
        <v>150</v>
      </c>
      <c r="I46" s="20">
        <v>100</v>
      </c>
      <c r="J46" s="20">
        <v>30</v>
      </c>
      <c r="K46" s="20">
        <v>20</v>
      </c>
      <c r="L46" s="20">
        <f t="shared" si="8"/>
        <v>60</v>
      </c>
      <c r="M46" s="22">
        <v>300</v>
      </c>
      <c r="N46" s="20">
        <f t="shared" si="9"/>
        <v>49.5</v>
      </c>
    </row>
    <row r="47" s="1" customFormat="1" ht="17" customHeight="1" spans="1:14">
      <c r="A47" s="16">
        <v>41</v>
      </c>
      <c r="B47" s="21" t="s">
        <v>56</v>
      </c>
      <c r="C47" s="18">
        <f t="shared" si="1"/>
        <v>2250</v>
      </c>
      <c r="D47" s="19">
        <v>1500</v>
      </c>
      <c r="E47" s="19">
        <v>300</v>
      </c>
      <c r="F47" s="19">
        <v>450</v>
      </c>
      <c r="G47" s="22">
        <v>675</v>
      </c>
      <c r="H47" s="20">
        <f t="shared" si="2"/>
        <v>1260</v>
      </c>
      <c r="I47" s="20">
        <v>850</v>
      </c>
      <c r="J47" s="20">
        <v>270</v>
      </c>
      <c r="K47" s="20">
        <v>140</v>
      </c>
      <c r="L47" s="22">
        <v>370</v>
      </c>
      <c r="M47" s="22">
        <v>1710</v>
      </c>
      <c r="N47" s="22">
        <f>M47*135/1000</f>
        <v>230.85</v>
      </c>
    </row>
    <row r="48" s="1" customFormat="1" ht="17" customHeight="1" spans="1:14">
      <c r="A48" s="16">
        <v>42</v>
      </c>
      <c r="B48" s="21" t="s">
        <v>57</v>
      </c>
      <c r="C48" s="18">
        <f t="shared" si="1"/>
        <v>1550</v>
      </c>
      <c r="D48" s="19">
        <v>950</v>
      </c>
      <c r="E48" s="19">
        <v>300</v>
      </c>
      <c r="F48" s="19">
        <v>300</v>
      </c>
      <c r="G48" s="22">
        <v>465</v>
      </c>
      <c r="H48" s="20">
        <f t="shared" si="2"/>
        <v>880</v>
      </c>
      <c r="I48" s="20">
        <v>600</v>
      </c>
      <c r="J48" s="20">
        <v>190</v>
      </c>
      <c r="K48" s="20">
        <v>90</v>
      </c>
      <c r="L48" s="22">
        <v>255</v>
      </c>
      <c r="M48" s="22">
        <v>820</v>
      </c>
      <c r="N48" s="22">
        <f>M48*135/1000</f>
        <v>110.7</v>
      </c>
    </row>
    <row r="49" s="1" customFormat="1" ht="17" customHeight="1" spans="1:14">
      <c r="A49" s="16">
        <v>43</v>
      </c>
      <c r="B49" s="21" t="s">
        <v>58</v>
      </c>
      <c r="C49" s="18">
        <f t="shared" si="1"/>
        <v>440</v>
      </c>
      <c r="D49" s="19">
        <v>300</v>
      </c>
      <c r="E49" s="19">
        <v>50</v>
      </c>
      <c r="F49" s="19">
        <v>90</v>
      </c>
      <c r="G49" s="20">
        <v>165</v>
      </c>
      <c r="H49" s="20">
        <f t="shared" si="2"/>
        <v>250</v>
      </c>
      <c r="I49" s="20">
        <v>170</v>
      </c>
      <c r="J49" s="20">
        <v>50</v>
      </c>
      <c r="K49" s="20">
        <v>30</v>
      </c>
      <c r="L49" s="20">
        <f t="shared" ref="L49:L53" si="10">H49*400/1000</f>
        <v>100</v>
      </c>
      <c r="M49" s="22">
        <v>290</v>
      </c>
      <c r="N49" s="20">
        <f t="shared" ref="N49:N53" si="11">M49*165/1000</f>
        <v>47.85</v>
      </c>
    </row>
    <row r="50" s="1" customFormat="1" ht="17" customHeight="1" spans="1:14">
      <c r="A50" s="16">
        <v>44</v>
      </c>
      <c r="B50" s="21" t="s">
        <v>59</v>
      </c>
      <c r="C50" s="18">
        <f t="shared" si="1"/>
        <v>570</v>
      </c>
      <c r="D50" s="19">
        <v>400</v>
      </c>
      <c r="E50" s="19">
        <v>50</v>
      </c>
      <c r="F50" s="19">
        <v>120</v>
      </c>
      <c r="G50" s="20">
        <v>213.75</v>
      </c>
      <c r="H50" s="20">
        <f t="shared" si="2"/>
        <v>320</v>
      </c>
      <c r="I50" s="20">
        <v>220</v>
      </c>
      <c r="J50" s="20">
        <v>70</v>
      </c>
      <c r="K50" s="20">
        <v>30</v>
      </c>
      <c r="L50" s="20">
        <f t="shared" si="10"/>
        <v>128</v>
      </c>
      <c r="M50" s="22">
        <v>330</v>
      </c>
      <c r="N50" s="20">
        <f t="shared" si="11"/>
        <v>54.45</v>
      </c>
    </row>
    <row r="51" s="1" customFormat="1" ht="17" customHeight="1" spans="1:14">
      <c r="A51" s="16">
        <v>45</v>
      </c>
      <c r="B51" s="21" t="s">
        <v>60</v>
      </c>
      <c r="C51" s="18">
        <f t="shared" si="1"/>
        <v>480</v>
      </c>
      <c r="D51" s="19">
        <v>250</v>
      </c>
      <c r="E51" s="19">
        <v>150</v>
      </c>
      <c r="F51" s="19">
        <v>80</v>
      </c>
      <c r="G51" s="20">
        <v>180</v>
      </c>
      <c r="H51" s="20">
        <f t="shared" si="2"/>
        <v>270</v>
      </c>
      <c r="I51" s="20">
        <v>180</v>
      </c>
      <c r="J51" s="20">
        <v>60</v>
      </c>
      <c r="K51" s="20">
        <v>30</v>
      </c>
      <c r="L51" s="20">
        <f t="shared" si="10"/>
        <v>108</v>
      </c>
      <c r="M51" s="22">
        <v>230</v>
      </c>
      <c r="N51" s="20">
        <f t="shared" si="11"/>
        <v>37.95</v>
      </c>
    </row>
    <row r="52" s="1" customFormat="1" ht="17" customHeight="1" spans="1:14">
      <c r="A52" s="16">
        <v>46</v>
      </c>
      <c r="B52" s="23" t="s">
        <v>61</v>
      </c>
      <c r="C52" s="18">
        <f t="shared" si="1"/>
        <v>630</v>
      </c>
      <c r="D52" s="19">
        <v>250</v>
      </c>
      <c r="E52" s="19">
        <f>VLOOKUP(B52,[1]Sheet1!$B$5:$C$34,2,0)</f>
        <v>300</v>
      </c>
      <c r="F52" s="19">
        <v>80</v>
      </c>
      <c r="G52" s="20">
        <v>236.25</v>
      </c>
      <c r="H52" s="20">
        <f t="shared" si="2"/>
        <v>360</v>
      </c>
      <c r="I52" s="20">
        <v>240</v>
      </c>
      <c r="J52" s="20">
        <v>80</v>
      </c>
      <c r="K52" s="20">
        <v>40</v>
      </c>
      <c r="L52" s="20">
        <f t="shared" si="10"/>
        <v>144</v>
      </c>
      <c r="M52" s="22">
        <v>400</v>
      </c>
      <c r="N52" s="20">
        <f t="shared" si="11"/>
        <v>66</v>
      </c>
    </row>
    <row r="53" s="1" customFormat="1" ht="17" customHeight="1" spans="1:14">
      <c r="A53" s="16">
        <v>47</v>
      </c>
      <c r="B53" s="21" t="s">
        <v>62</v>
      </c>
      <c r="C53" s="18">
        <f t="shared" si="1"/>
        <v>820</v>
      </c>
      <c r="D53" s="19">
        <v>400</v>
      </c>
      <c r="E53" s="19">
        <f>VLOOKUP(B53,[1]Sheet1!$B$5:$C$34,2,0)</f>
        <v>300</v>
      </c>
      <c r="F53" s="19">
        <v>120</v>
      </c>
      <c r="G53" s="20">
        <v>307.5</v>
      </c>
      <c r="H53" s="20">
        <f t="shared" si="2"/>
        <v>460</v>
      </c>
      <c r="I53" s="20">
        <v>310</v>
      </c>
      <c r="J53" s="20">
        <v>100</v>
      </c>
      <c r="K53" s="20">
        <v>50</v>
      </c>
      <c r="L53" s="20">
        <f t="shared" si="10"/>
        <v>184</v>
      </c>
      <c r="M53" s="22">
        <v>450</v>
      </c>
      <c r="N53" s="20">
        <f t="shared" si="11"/>
        <v>74.25</v>
      </c>
    </row>
    <row r="54" s="1" customFormat="1" ht="17" customHeight="1" spans="1:14">
      <c r="A54" s="16">
        <v>48</v>
      </c>
      <c r="B54" s="17" t="s">
        <v>63</v>
      </c>
      <c r="C54" s="18">
        <f t="shared" si="1"/>
        <v>380</v>
      </c>
      <c r="D54" s="19">
        <v>250</v>
      </c>
      <c r="E54" s="19">
        <v>50</v>
      </c>
      <c r="F54" s="19">
        <v>80</v>
      </c>
      <c r="G54" s="22">
        <v>114</v>
      </c>
      <c r="H54" s="20">
        <f t="shared" si="2"/>
        <v>370</v>
      </c>
      <c r="I54" s="20">
        <v>300</v>
      </c>
      <c r="J54" s="20">
        <v>50</v>
      </c>
      <c r="K54" s="20">
        <v>20</v>
      </c>
      <c r="L54" s="22">
        <v>105</v>
      </c>
      <c r="M54" s="22">
        <v>500</v>
      </c>
      <c r="N54" s="22">
        <f t="shared" ref="N54:N57" si="12">M54*135/1000</f>
        <v>67.5</v>
      </c>
    </row>
    <row r="55" s="1" customFormat="1" ht="17" customHeight="1" spans="1:14">
      <c r="A55" s="16">
        <v>49</v>
      </c>
      <c r="B55" s="21" t="s">
        <v>64</v>
      </c>
      <c r="C55" s="18">
        <f t="shared" si="1"/>
        <v>2150</v>
      </c>
      <c r="D55" s="19">
        <v>1500</v>
      </c>
      <c r="E55" s="19">
        <v>200</v>
      </c>
      <c r="F55" s="19">
        <v>450</v>
      </c>
      <c r="G55" s="22">
        <v>645</v>
      </c>
      <c r="H55" s="20">
        <f t="shared" si="2"/>
        <v>1200</v>
      </c>
      <c r="I55" s="20">
        <v>810</v>
      </c>
      <c r="J55" s="20">
        <v>260</v>
      </c>
      <c r="K55" s="20">
        <v>130</v>
      </c>
      <c r="L55" s="22">
        <f t="shared" ref="L55:L57" si="13">H55*300/1000</f>
        <v>360</v>
      </c>
      <c r="M55" s="22">
        <v>1000</v>
      </c>
      <c r="N55" s="22">
        <f t="shared" si="12"/>
        <v>135</v>
      </c>
    </row>
    <row r="56" s="1" customFormat="1" ht="17" customHeight="1" spans="1:14">
      <c r="A56" s="16">
        <v>50</v>
      </c>
      <c r="B56" s="21" t="s">
        <v>65</v>
      </c>
      <c r="C56" s="18">
        <f t="shared" si="1"/>
        <v>590</v>
      </c>
      <c r="D56" s="19">
        <v>300</v>
      </c>
      <c r="E56" s="19">
        <v>200</v>
      </c>
      <c r="F56" s="19">
        <v>90</v>
      </c>
      <c r="G56" s="22">
        <v>177</v>
      </c>
      <c r="H56" s="20">
        <f t="shared" si="2"/>
        <v>330</v>
      </c>
      <c r="I56" s="20">
        <v>220</v>
      </c>
      <c r="J56" s="20">
        <v>70</v>
      </c>
      <c r="K56" s="20">
        <v>40</v>
      </c>
      <c r="L56" s="22">
        <f t="shared" si="13"/>
        <v>99</v>
      </c>
      <c r="M56" s="22">
        <v>350</v>
      </c>
      <c r="N56" s="22">
        <f t="shared" si="12"/>
        <v>47.25</v>
      </c>
    </row>
    <row r="57" s="1" customFormat="1" ht="17" customHeight="1" spans="1:14">
      <c r="A57" s="16">
        <v>51</v>
      </c>
      <c r="B57" s="21" t="s">
        <v>66</v>
      </c>
      <c r="C57" s="18">
        <f t="shared" si="1"/>
        <v>650</v>
      </c>
      <c r="D57" s="19">
        <v>350</v>
      </c>
      <c r="E57" s="19">
        <v>200</v>
      </c>
      <c r="F57" s="19">
        <v>100</v>
      </c>
      <c r="G57" s="22">
        <v>195</v>
      </c>
      <c r="H57" s="20">
        <f t="shared" si="2"/>
        <v>370</v>
      </c>
      <c r="I57" s="20">
        <v>250</v>
      </c>
      <c r="J57" s="20">
        <v>80</v>
      </c>
      <c r="K57" s="20">
        <v>40</v>
      </c>
      <c r="L57" s="22">
        <f t="shared" si="13"/>
        <v>111</v>
      </c>
      <c r="M57" s="22">
        <v>380</v>
      </c>
      <c r="N57" s="22">
        <f t="shared" si="12"/>
        <v>51.3</v>
      </c>
    </row>
    <row r="58" s="1" customFormat="1" ht="17" customHeight="1" spans="1:14">
      <c r="A58" s="16">
        <v>52</v>
      </c>
      <c r="B58" s="21" t="s">
        <v>67</v>
      </c>
      <c r="C58" s="18">
        <f t="shared" si="1"/>
        <v>490</v>
      </c>
      <c r="D58" s="19">
        <v>300</v>
      </c>
      <c r="E58" s="19">
        <f>VLOOKUP(B58,[1]Sheet1!$B$5:$C$34,2,0)</f>
        <v>100</v>
      </c>
      <c r="F58" s="19">
        <v>90</v>
      </c>
      <c r="G58" s="20">
        <v>183.75</v>
      </c>
      <c r="H58" s="20">
        <f t="shared" si="2"/>
        <v>280</v>
      </c>
      <c r="I58" s="20">
        <v>190</v>
      </c>
      <c r="J58" s="20">
        <v>60</v>
      </c>
      <c r="K58" s="20">
        <v>30</v>
      </c>
      <c r="L58" s="20">
        <f t="shared" ref="L58:L60" si="14">H58*400/1000</f>
        <v>112</v>
      </c>
      <c r="M58" s="22">
        <v>300</v>
      </c>
      <c r="N58" s="20">
        <f t="shared" ref="N58:N60" si="15">M58*165/1000</f>
        <v>49.5</v>
      </c>
    </row>
    <row r="59" s="1" customFormat="1" ht="17" customHeight="1" spans="1:14">
      <c r="A59" s="16">
        <v>53</v>
      </c>
      <c r="B59" s="21" t="s">
        <v>68</v>
      </c>
      <c r="C59" s="18">
        <f t="shared" si="1"/>
        <v>730</v>
      </c>
      <c r="D59" s="19">
        <v>250</v>
      </c>
      <c r="E59" s="19">
        <f>VLOOKUP(B59,[1]Sheet1!$B$5:$C$34,2,0)</f>
        <v>400</v>
      </c>
      <c r="F59" s="19">
        <v>80</v>
      </c>
      <c r="G59" s="20">
        <v>273.75</v>
      </c>
      <c r="H59" s="20">
        <f t="shared" si="2"/>
        <v>410</v>
      </c>
      <c r="I59" s="20">
        <v>280</v>
      </c>
      <c r="J59" s="20">
        <v>90</v>
      </c>
      <c r="K59" s="20">
        <v>40</v>
      </c>
      <c r="L59" s="20">
        <f t="shared" si="14"/>
        <v>164</v>
      </c>
      <c r="M59" s="22">
        <v>360</v>
      </c>
      <c r="N59" s="20">
        <f t="shared" si="15"/>
        <v>59.4</v>
      </c>
    </row>
    <row r="60" s="1" customFormat="1" ht="17" customHeight="1" spans="1:14">
      <c r="A60" s="16">
        <v>54</v>
      </c>
      <c r="B60" s="21" t="s">
        <v>69</v>
      </c>
      <c r="C60" s="18">
        <f t="shared" si="1"/>
        <v>790</v>
      </c>
      <c r="D60" s="19">
        <v>300</v>
      </c>
      <c r="E60" s="19">
        <f>VLOOKUP(B60,[1]Sheet1!$B$5:$C$34,2,0)</f>
        <v>400</v>
      </c>
      <c r="F60" s="19">
        <v>90</v>
      </c>
      <c r="G60" s="20">
        <v>296.25</v>
      </c>
      <c r="H60" s="20">
        <f t="shared" si="2"/>
        <v>450</v>
      </c>
      <c r="I60" s="20">
        <v>300</v>
      </c>
      <c r="J60" s="20">
        <v>100</v>
      </c>
      <c r="K60" s="20">
        <v>50</v>
      </c>
      <c r="L60" s="20">
        <f t="shared" si="14"/>
        <v>180</v>
      </c>
      <c r="M60" s="22">
        <v>500</v>
      </c>
      <c r="N60" s="20">
        <f t="shared" si="15"/>
        <v>82.5</v>
      </c>
    </row>
    <row r="61" s="1" customFormat="1" ht="17" customHeight="1" spans="1:14">
      <c r="A61" s="16">
        <v>55</v>
      </c>
      <c r="B61" s="21" t="s">
        <v>70</v>
      </c>
      <c r="C61" s="18">
        <f t="shared" si="1"/>
        <v>820</v>
      </c>
      <c r="D61" s="19">
        <v>400</v>
      </c>
      <c r="E61" s="19">
        <v>300</v>
      </c>
      <c r="F61" s="19">
        <v>120</v>
      </c>
      <c r="G61" s="22">
        <v>205</v>
      </c>
      <c r="H61" s="20">
        <f t="shared" si="2"/>
        <v>500</v>
      </c>
      <c r="I61" s="20">
        <v>350</v>
      </c>
      <c r="J61" s="20">
        <v>100</v>
      </c>
      <c r="K61" s="20">
        <v>50</v>
      </c>
      <c r="L61" s="22">
        <f t="shared" ref="L61:L65" si="16">H61*200/1000</f>
        <v>100</v>
      </c>
      <c r="M61" s="22">
        <v>560</v>
      </c>
      <c r="N61" s="22">
        <v>60</v>
      </c>
    </row>
    <row r="62" s="1" customFormat="1" ht="17" customHeight="1" spans="1:14">
      <c r="A62" s="16">
        <v>56</v>
      </c>
      <c r="B62" s="21" t="s">
        <v>71</v>
      </c>
      <c r="C62" s="18">
        <f t="shared" si="1"/>
        <v>570</v>
      </c>
      <c r="D62" s="19">
        <v>300</v>
      </c>
      <c r="E62" s="19">
        <v>180</v>
      </c>
      <c r="F62" s="19">
        <v>90</v>
      </c>
      <c r="G62" s="22">
        <v>171</v>
      </c>
      <c r="H62" s="20">
        <f t="shared" si="2"/>
        <v>320</v>
      </c>
      <c r="I62" s="20">
        <v>220</v>
      </c>
      <c r="J62" s="20">
        <v>70</v>
      </c>
      <c r="K62" s="20">
        <v>30</v>
      </c>
      <c r="L62" s="22">
        <f t="shared" ref="L62:L72" si="17">H62*300/1000</f>
        <v>96</v>
      </c>
      <c r="M62" s="22">
        <v>320</v>
      </c>
      <c r="N62" s="22">
        <f t="shared" ref="N62:N72" si="18">M62*135/1000</f>
        <v>43.2</v>
      </c>
    </row>
    <row r="63" s="1" customFormat="1" ht="17" customHeight="1" spans="1:14">
      <c r="A63" s="16">
        <v>57</v>
      </c>
      <c r="B63" s="21" t="s">
        <v>72</v>
      </c>
      <c r="C63" s="18">
        <f t="shared" si="1"/>
        <v>1120</v>
      </c>
      <c r="D63" s="19">
        <v>400</v>
      </c>
      <c r="E63" s="19">
        <v>600</v>
      </c>
      <c r="F63" s="19">
        <v>120</v>
      </c>
      <c r="G63" s="22">
        <v>336</v>
      </c>
      <c r="H63" s="20">
        <f t="shared" si="2"/>
        <v>630</v>
      </c>
      <c r="I63" s="20">
        <v>420</v>
      </c>
      <c r="J63" s="20">
        <v>140</v>
      </c>
      <c r="K63" s="20">
        <v>70</v>
      </c>
      <c r="L63" s="22">
        <f t="shared" si="17"/>
        <v>189</v>
      </c>
      <c r="M63" s="22">
        <v>690</v>
      </c>
      <c r="N63" s="22">
        <f t="shared" si="18"/>
        <v>93.15</v>
      </c>
    </row>
    <row r="64" s="1" customFormat="1" ht="17" customHeight="1" spans="1:14">
      <c r="A64" s="16">
        <v>58</v>
      </c>
      <c r="B64" s="21" t="s">
        <v>73</v>
      </c>
      <c r="C64" s="18">
        <f t="shared" si="1"/>
        <v>1410</v>
      </c>
      <c r="D64" s="19">
        <v>700</v>
      </c>
      <c r="E64" s="19">
        <v>500</v>
      </c>
      <c r="F64" s="19">
        <v>210</v>
      </c>
      <c r="G64" s="22">
        <v>352.5</v>
      </c>
      <c r="H64" s="20">
        <f t="shared" si="2"/>
        <v>780</v>
      </c>
      <c r="I64" s="20">
        <v>530</v>
      </c>
      <c r="J64" s="20">
        <v>170</v>
      </c>
      <c r="K64" s="20">
        <v>80</v>
      </c>
      <c r="L64" s="22">
        <f t="shared" si="16"/>
        <v>156</v>
      </c>
      <c r="M64" s="22">
        <v>860</v>
      </c>
      <c r="N64" s="22">
        <f>M64*100/1000</f>
        <v>86</v>
      </c>
    </row>
    <row r="65" s="1" customFormat="1" ht="17" customHeight="1" spans="1:14">
      <c r="A65" s="16">
        <v>59</v>
      </c>
      <c r="B65" s="23" t="s">
        <v>74</v>
      </c>
      <c r="C65" s="18">
        <f t="shared" si="1"/>
        <v>1880</v>
      </c>
      <c r="D65" s="19">
        <v>1100</v>
      </c>
      <c r="E65" s="19">
        <v>450</v>
      </c>
      <c r="F65" s="19">
        <v>330</v>
      </c>
      <c r="G65" s="22">
        <v>470</v>
      </c>
      <c r="H65" s="20">
        <f t="shared" si="2"/>
        <v>1050</v>
      </c>
      <c r="I65" s="20">
        <v>710</v>
      </c>
      <c r="J65" s="20">
        <v>230</v>
      </c>
      <c r="K65" s="20">
        <v>110</v>
      </c>
      <c r="L65" s="22">
        <f t="shared" si="16"/>
        <v>210</v>
      </c>
      <c r="M65" s="22">
        <v>1200</v>
      </c>
      <c r="N65" s="22">
        <f>M65*100/1000</f>
        <v>120</v>
      </c>
    </row>
    <row r="66" s="1" customFormat="1" ht="17" customHeight="1" spans="1:14">
      <c r="A66" s="16">
        <v>60</v>
      </c>
      <c r="B66" s="21" t="s">
        <v>75</v>
      </c>
      <c r="C66" s="18">
        <f t="shared" si="1"/>
        <v>630</v>
      </c>
      <c r="D66" s="19">
        <v>350</v>
      </c>
      <c r="E66" s="19">
        <v>180</v>
      </c>
      <c r="F66" s="19">
        <v>100</v>
      </c>
      <c r="G66" s="22">
        <v>189</v>
      </c>
      <c r="H66" s="20">
        <f t="shared" si="2"/>
        <v>360</v>
      </c>
      <c r="I66" s="20">
        <v>240</v>
      </c>
      <c r="J66" s="20">
        <v>80</v>
      </c>
      <c r="K66" s="20">
        <v>40</v>
      </c>
      <c r="L66" s="22">
        <f t="shared" si="17"/>
        <v>108</v>
      </c>
      <c r="M66" s="22">
        <v>360</v>
      </c>
      <c r="N66" s="22">
        <f t="shared" si="18"/>
        <v>48.6</v>
      </c>
    </row>
    <row r="67" s="1" customFormat="1" ht="17" customHeight="1" spans="1:14">
      <c r="A67" s="16">
        <v>61</v>
      </c>
      <c r="B67" s="21" t="s">
        <v>76</v>
      </c>
      <c r="C67" s="18">
        <f t="shared" si="1"/>
        <v>450</v>
      </c>
      <c r="D67" s="19">
        <v>200</v>
      </c>
      <c r="E67" s="19">
        <v>200</v>
      </c>
      <c r="F67" s="19">
        <v>50</v>
      </c>
      <c r="G67" s="22">
        <v>135</v>
      </c>
      <c r="H67" s="20">
        <f t="shared" si="2"/>
        <v>250</v>
      </c>
      <c r="I67" s="20">
        <v>170</v>
      </c>
      <c r="J67" s="20">
        <v>50</v>
      </c>
      <c r="K67" s="20">
        <v>30</v>
      </c>
      <c r="L67" s="22">
        <f t="shared" si="17"/>
        <v>75</v>
      </c>
      <c r="M67" s="22">
        <v>310</v>
      </c>
      <c r="N67" s="22">
        <f t="shared" si="18"/>
        <v>41.85</v>
      </c>
    </row>
    <row r="68" s="1" customFormat="1" ht="17" customHeight="1" spans="1:14">
      <c r="A68" s="16">
        <v>62</v>
      </c>
      <c r="B68" s="21" t="s">
        <v>77</v>
      </c>
      <c r="C68" s="18">
        <f t="shared" si="1"/>
        <v>1210</v>
      </c>
      <c r="D68" s="19">
        <v>700</v>
      </c>
      <c r="E68" s="19">
        <v>300</v>
      </c>
      <c r="F68" s="19">
        <v>210</v>
      </c>
      <c r="G68" s="22">
        <v>363</v>
      </c>
      <c r="H68" s="20">
        <f t="shared" si="2"/>
        <v>680</v>
      </c>
      <c r="I68" s="20">
        <v>460</v>
      </c>
      <c r="J68" s="20">
        <v>150</v>
      </c>
      <c r="K68" s="20">
        <v>70</v>
      </c>
      <c r="L68" s="22">
        <f t="shared" si="17"/>
        <v>204</v>
      </c>
      <c r="M68" s="22">
        <v>860</v>
      </c>
      <c r="N68" s="22">
        <f t="shared" si="18"/>
        <v>116.1</v>
      </c>
    </row>
    <row r="69" s="1" customFormat="1" ht="17" customHeight="1" spans="1:14">
      <c r="A69" s="16">
        <v>63</v>
      </c>
      <c r="B69" s="21" t="s">
        <v>78</v>
      </c>
      <c r="C69" s="18">
        <f t="shared" si="1"/>
        <v>530</v>
      </c>
      <c r="D69" s="19">
        <v>250</v>
      </c>
      <c r="E69" s="19">
        <v>200</v>
      </c>
      <c r="F69" s="19">
        <v>80</v>
      </c>
      <c r="G69" s="22">
        <v>159</v>
      </c>
      <c r="H69" s="20">
        <f t="shared" si="2"/>
        <v>290</v>
      </c>
      <c r="I69" s="20">
        <v>200</v>
      </c>
      <c r="J69" s="20">
        <v>60</v>
      </c>
      <c r="K69" s="20">
        <v>30</v>
      </c>
      <c r="L69" s="22">
        <f t="shared" si="17"/>
        <v>87</v>
      </c>
      <c r="M69" s="22">
        <v>340</v>
      </c>
      <c r="N69" s="22">
        <f t="shared" si="18"/>
        <v>45.9</v>
      </c>
    </row>
    <row r="70" s="1" customFormat="1" ht="17" customHeight="1" spans="1:14">
      <c r="A70" s="16">
        <v>64</v>
      </c>
      <c r="B70" s="21" t="s">
        <v>79</v>
      </c>
      <c r="C70" s="18">
        <f t="shared" si="1"/>
        <v>770</v>
      </c>
      <c r="D70" s="19">
        <v>400</v>
      </c>
      <c r="E70" s="19">
        <v>250</v>
      </c>
      <c r="F70" s="19">
        <v>120</v>
      </c>
      <c r="G70" s="22">
        <v>231</v>
      </c>
      <c r="H70" s="20">
        <f t="shared" si="2"/>
        <v>430</v>
      </c>
      <c r="I70" s="20">
        <v>290</v>
      </c>
      <c r="J70" s="20">
        <v>90</v>
      </c>
      <c r="K70" s="20">
        <v>50</v>
      </c>
      <c r="L70" s="22">
        <f t="shared" si="17"/>
        <v>129</v>
      </c>
      <c r="M70" s="22">
        <v>430</v>
      </c>
      <c r="N70" s="22">
        <f t="shared" si="18"/>
        <v>58.05</v>
      </c>
    </row>
    <row r="71" s="1" customFormat="1" ht="17" customHeight="1" spans="1:14">
      <c r="A71" s="16">
        <v>65</v>
      </c>
      <c r="B71" s="21" t="s">
        <v>80</v>
      </c>
      <c r="C71" s="18">
        <f t="shared" ref="C71:C96" si="19">D71+E71+F71</f>
        <v>1350</v>
      </c>
      <c r="D71" s="19">
        <v>800</v>
      </c>
      <c r="E71" s="19">
        <v>300</v>
      </c>
      <c r="F71" s="19">
        <v>250</v>
      </c>
      <c r="G71" s="22">
        <v>405</v>
      </c>
      <c r="H71" s="20">
        <f t="shared" ref="H71:H96" si="20">I71+J71+K71</f>
        <v>750</v>
      </c>
      <c r="I71" s="20">
        <v>510</v>
      </c>
      <c r="J71" s="20">
        <v>160</v>
      </c>
      <c r="K71" s="20">
        <v>80</v>
      </c>
      <c r="L71" s="22">
        <f t="shared" si="17"/>
        <v>225</v>
      </c>
      <c r="M71" s="22">
        <v>760</v>
      </c>
      <c r="N71" s="22">
        <f t="shared" si="18"/>
        <v>102.6</v>
      </c>
    </row>
    <row r="72" s="1" customFormat="1" ht="17" customHeight="1" spans="1:14">
      <c r="A72" s="16">
        <v>66</v>
      </c>
      <c r="B72" s="21" t="s">
        <v>81</v>
      </c>
      <c r="C72" s="18">
        <f t="shared" si="19"/>
        <v>1020</v>
      </c>
      <c r="D72" s="19">
        <v>400</v>
      </c>
      <c r="E72" s="19">
        <v>500</v>
      </c>
      <c r="F72" s="19">
        <v>120</v>
      </c>
      <c r="G72" s="22">
        <v>306</v>
      </c>
      <c r="H72" s="20">
        <f t="shared" si="20"/>
        <v>570</v>
      </c>
      <c r="I72" s="20">
        <v>390</v>
      </c>
      <c r="J72" s="20">
        <v>120</v>
      </c>
      <c r="K72" s="20">
        <v>60</v>
      </c>
      <c r="L72" s="22">
        <f t="shared" si="17"/>
        <v>171</v>
      </c>
      <c r="M72" s="22">
        <v>690</v>
      </c>
      <c r="N72" s="22">
        <f t="shared" si="18"/>
        <v>93.15</v>
      </c>
    </row>
    <row r="73" s="1" customFormat="1" ht="17" customHeight="1" spans="1:14">
      <c r="A73" s="16">
        <v>67</v>
      </c>
      <c r="B73" s="21" t="s">
        <v>82</v>
      </c>
      <c r="C73" s="18">
        <f t="shared" si="19"/>
        <v>850</v>
      </c>
      <c r="D73" s="19">
        <v>500</v>
      </c>
      <c r="E73" s="19">
        <v>200</v>
      </c>
      <c r="F73" s="19">
        <v>150</v>
      </c>
      <c r="G73" s="22">
        <v>212.5</v>
      </c>
      <c r="H73" s="20">
        <f t="shared" si="20"/>
        <v>470</v>
      </c>
      <c r="I73" s="20">
        <v>320</v>
      </c>
      <c r="J73" s="20">
        <v>100</v>
      </c>
      <c r="K73" s="20">
        <v>50</v>
      </c>
      <c r="L73" s="22">
        <v>94</v>
      </c>
      <c r="M73" s="22">
        <v>500</v>
      </c>
      <c r="N73" s="22">
        <f>M73*100/1000</f>
        <v>50</v>
      </c>
    </row>
    <row r="74" s="1" customFormat="1" ht="17" customHeight="1" spans="1:14">
      <c r="A74" s="16">
        <v>68</v>
      </c>
      <c r="B74" s="21" t="s">
        <v>83</v>
      </c>
      <c r="C74" s="18">
        <f t="shared" si="19"/>
        <v>1360</v>
      </c>
      <c r="D74" s="19">
        <v>700</v>
      </c>
      <c r="E74" s="19">
        <v>450</v>
      </c>
      <c r="F74" s="19">
        <v>210</v>
      </c>
      <c r="G74" s="22">
        <v>408</v>
      </c>
      <c r="H74" s="20">
        <f t="shared" si="20"/>
        <v>860</v>
      </c>
      <c r="I74" s="20">
        <v>600</v>
      </c>
      <c r="J74" s="20">
        <v>160</v>
      </c>
      <c r="K74" s="20">
        <v>100</v>
      </c>
      <c r="L74" s="22">
        <v>255</v>
      </c>
      <c r="M74" s="22">
        <v>760</v>
      </c>
      <c r="N74" s="22">
        <f>M74*135/1000</f>
        <v>102.6</v>
      </c>
    </row>
    <row r="75" s="1" customFormat="1" ht="17" customHeight="1" spans="1:14">
      <c r="A75" s="16">
        <v>69</v>
      </c>
      <c r="B75" s="21" t="s">
        <v>84</v>
      </c>
      <c r="C75" s="18">
        <f t="shared" si="19"/>
        <v>1550</v>
      </c>
      <c r="D75" s="19">
        <v>1000</v>
      </c>
      <c r="E75" s="19">
        <v>250</v>
      </c>
      <c r="F75" s="19">
        <v>300</v>
      </c>
      <c r="G75" s="22">
        <v>465</v>
      </c>
      <c r="H75" s="20">
        <f t="shared" si="20"/>
        <v>890</v>
      </c>
      <c r="I75" s="20">
        <v>600</v>
      </c>
      <c r="J75" s="20">
        <v>190</v>
      </c>
      <c r="K75" s="20">
        <v>100</v>
      </c>
      <c r="L75" s="22">
        <v>265</v>
      </c>
      <c r="M75" s="22">
        <v>800</v>
      </c>
      <c r="N75" s="22">
        <f>M75*135/1000</f>
        <v>108</v>
      </c>
    </row>
    <row r="76" s="1" customFormat="1" ht="17" customHeight="1" spans="1:14">
      <c r="A76" s="16">
        <v>70</v>
      </c>
      <c r="B76" s="21" t="s">
        <v>85</v>
      </c>
      <c r="C76" s="18">
        <f t="shared" si="19"/>
        <v>680</v>
      </c>
      <c r="D76" s="19">
        <v>250</v>
      </c>
      <c r="E76" s="19">
        <v>350</v>
      </c>
      <c r="F76" s="19">
        <v>80</v>
      </c>
      <c r="G76" s="20">
        <v>255</v>
      </c>
      <c r="H76" s="20">
        <f t="shared" si="20"/>
        <v>320</v>
      </c>
      <c r="I76" s="20">
        <v>200</v>
      </c>
      <c r="J76" s="20">
        <v>80</v>
      </c>
      <c r="K76" s="20">
        <v>40</v>
      </c>
      <c r="L76" s="20">
        <v>126</v>
      </c>
      <c r="M76" s="22">
        <v>500</v>
      </c>
      <c r="N76" s="20">
        <f t="shared" ref="N76:N87" si="21">M76*165/1000</f>
        <v>82.5</v>
      </c>
    </row>
    <row r="77" s="1" customFormat="1" ht="17" customHeight="1" spans="1:14">
      <c r="A77" s="16">
        <v>71</v>
      </c>
      <c r="B77" s="21" t="s">
        <v>86</v>
      </c>
      <c r="C77" s="18">
        <f t="shared" si="19"/>
        <v>700</v>
      </c>
      <c r="D77" s="19">
        <v>350</v>
      </c>
      <c r="E77" s="19">
        <v>250</v>
      </c>
      <c r="F77" s="19">
        <v>100</v>
      </c>
      <c r="G77" s="20">
        <v>262.5</v>
      </c>
      <c r="H77" s="20">
        <f t="shared" si="20"/>
        <v>370</v>
      </c>
      <c r="I77" s="20">
        <v>250</v>
      </c>
      <c r="J77" s="20">
        <v>80</v>
      </c>
      <c r="K77" s="20">
        <v>40</v>
      </c>
      <c r="L77" s="20">
        <v>145</v>
      </c>
      <c r="M77" s="22">
        <v>400</v>
      </c>
      <c r="N77" s="20">
        <f t="shared" si="21"/>
        <v>66</v>
      </c>
    </row>
    <row r="78" s="1" customFormat="1" ht="17" customHeight="1" spans="1:14">
      <c r="A78" s="16">
        <v>72</v>
      </c>
      <c r="B78" s="23" t="s">
        <v>87</v>
      </c>
      <c r="C78" s="18">
        <f t="shared" si="19"/>
        <v>600</v>
      </c>
      <c r="D78" s="19">
        <v>150</v>
      </c>
      <c r="E78" s="19">
        <f>VLOOKUP(B78,[1]Sheet1!$B$5:$C$34,2,0)</f>
        <v>400</v>
      </c>
      <c r="F78" s="19">
        <v>50</v>
      </c>
      <c r="G78" s="20">
        <v>225</v>
      </c>
      <c r="H78" s="20">
        <f t="shared" si="20"/>
        <v>270</v>
      </c>
      <c r="I78" s="20">
        <v>160</v>
      </c>
      <c r="J78" s="20">
        <v>70</v>
      </c>
      <c r="K78" s="20">
        <v>40</v>
      </c>
      <c r="L78" s="20">
        <f t="shared" ref="L78:L81" si="22">H78*400/1000</f>
        <v>108</v>
      </c>
      <c r="M78" s="22">
        <v>300</v>
      </c>
      <c r="N78" s="20">
        <f t="shared" si="21"/>
        <v>49.5</v>
      </c>
    </row>
    <row r="79" s="1" customFormat="1" ht="17" customHeight="1" spans="1:14">
      <c r="A79" s="16">
        <v>73</v>
      </c>
      <c r="B79" s="21" t="s">
        <v>88</v>
      </c>
      <c r="C79" s="18">
        <f t="shared" si="19"/>
        <v>820</v>
      </c>
      <c r="D79" s="19">
        <v>300</v>
      </c>
      <c r="E79" s="19">
        <f>VLOOKUP(B79,[1]Sheet1!$B$5:$C$34,2,0)</f>
        <v>450</v>
      </c>
      <c r="F79" s="19">
        <v>70</v>
      </c>
      <c r="G79" s="20">
        <v>310</v>
      </c>
      <c r="H79" s="20">
        <f t="shared" si="20"/>
        <v>350</v>
      </c>
      <c r="I79" s="20">
        <v>200</v>
      </c>
      <c r="J79" s="20">
        <v>100</v>
      </c>
      <c r="K79" s="20">
        <v>50</v>
      </c>
      <c r="L79" s="20">
        <f t="shared" si="22"/>
        <v>140</v>
      </c>
      <c r="M79" s="22">
        <v>400</v>
      </c>
      <c r="N79" s="20">
        <f t="shared" si="21"/>
        <v>66</v>
      </c>
    </row>
    <row r="80" s="1" customFormat="1" ht="17" customHeight="1" spans="1:14">
      <c r="A80" s="16">
        <v>74</v>
      </c>
      <c r="B80" s="21" t="s">
        <v>89</v>
      </c>
      <c r="C80" s="18">
        <f t="shared" si="19"/>
        <v>220</v>
      </c>
      <c r="D80" s="19">
        <v>120</v>
      </c>
      <c r="E80" s="19">
        <v>100</v>
      </c>
      <c r="F80" s="19">
        <v>0</v>
      </c>
      <c r="G80" s="20">
        <v>83</v>
      </c>
      <c r="H80" s="20">
        <f t="shared" si="20"/>
        <v>40</v>
      </c>
      <c r="I80" s="20">
        <v>0</v>
      </c>
      <c r="J80" s="20">
        <v>30</v>
      </c>
      <c r="K80" s="20">
        <v>10</v>
      </c>
      <c r="L80" s="20">
        <f t="shared" si="22"/>
        <v>16</v>
      </c>
      <c r="M80" s="22">
        <v>150</v>
      </c>
      <c r="N80" s="20">
        <f t="shared" si="21"/>
        <v>24.75</v>
      </c>
    </row>
    <row r="81" s="1" customFormat="1" ht="17" customHeight="1" spans="1:14">
      <c r="A81" s="16">
        <v>75</v>
      </c>
      <c r="B81" s="21" t="s">
        <v>90</v>
      </c>
      <c r="C81" s="18">
        <f t="shared" si="19"/>
        <v>300</v>
      </c>
      <c r="D81" s="19">
        <v>150</v>
      </c>
      <c r="E81" s="19">
        <v>100</v>
      </c>
      <c r="F81" s="19">
        <v>50</v>
      </c>
      <c r="G81" s="20">
        <v>112.5</v>
      </c>
      <c r="H81" s="20">
        <f t="shared" si="20"/>
        <v>170</v>
      </c>
      <c r="I81" s="20">
        <v>100</v>
      </c>
      <c r="J81" s="20">
        <v>50</v>
      </c>
      <c r="K81" s="20">
        <v>20</v>
      </c>
      <c r="L81" s="20">
        <f t="shared" si="22"/>
        <v>68</v>
      </c>
      <c r="M81" s="22">
        <v>260</v>
      </c>
      <c r="N81" s="20">
        <f t="shared" si="21"/>
        <v>42.9</v>
      </c>
    </row>
    <row r="82" s="1" customFormat="1" ht="17" customHeight="1" spans="1:14">
      <c r="A82" s="16">
        <v>76</v>
      </c>
      <c r="B82" s="21" t="s">
        <v>91</v>
      </c>
      <c r="C82" s="18">
        <f t="shared" si="19"/>
        <v>950</v>
      </c>
      <c r="D82" s="19">
        <v>600</v>
      </c>
      <c r="E82" s="19">
        <v>200</v>
      </c>
      <c r="F82" s="19">
        <v>150</v>
      </c>
      <c r="G82" s="20">
        <v>356.25</v>
      </c>
      <c r="H82" s="20">
        <f t="shared" si="20"/>
        <v>530</v>
      </c>
      <c r="I82" s="20">
        <v>360</v>
      </c>
      <c r="J82" s="20">
        <v>110</v>
      </c>
      <c r="K82" s="20">
        <v>60</v>
      </c>
      <c r="L82" s="20">
        <v>210</v>
      </c>
      <c r="M82" s="22">
        <v>600</v>
      </c>
      <c r="N82" s="20">
        <f t="shared" si="21"/>
        <v>99</v>
      </c>
    </row>
    <row r="83" s="1" customFormat="1" ht="17" customHeight="1" spans="1:14">
      <c r="A83" s="16">
        <v>77</v>
      </c>
      <c r="B83" s="21" t="s">
        <v>92</v>
      </c>
      <c r="C83" s="18">
        <f t="shared" si="19"/>
        <v>950</v>
      </c>
      <c r="D83" s="19">
        <v>500</v>
      </c>
      <c r="E83" s="19">
        <f>VLOOKUP(B83,[1]Sheet1!$B$5:$C$34,2,0)</f>
        <v>300</v>
      </c>
      <c r="F83" s="19">
        <v>150</v>
      </c>
      <c r="G83" s="20">
        <v>356.25</v>
      </c>
      <c r="H83" s="20">
        <f t="shared" si="20"/>
        <v>530</v>
      </c>
      <c r="I83" s="20">
        <v>360</v>
      </c>
      <c r="J83" s="20">
        <v>110</v>
      </c>
      <c r="K83" s="20">
        <v>60</v>
      </c>
      <c r="L83" s="20">
        <v>210</v>
      </c>
      <c r="M83" s="22">
        <v>490</v>
      </c>
      <c r="N83" s="20">
        <f t="shared" si="21"/>
        <v>80.85</v>
      </c>
    </row>
    <row r="84" s="1" customFormat="1" ht="17" customHeight="1" spans="1:14">
      <c r="A84" s="16">
        <v>78</v>
      </c>
      <c r="B84" s="21" t="s">
        <v>93</v>
      </c>
      <c r="C84" s="18">
        <f t="shared" si="19"/>
        <v>1250</v>
      </c>
      <c r="D84" s="19">
        <v>600</v>
      </c>
      <c r="E84" s="19">
        <f>VLOOKUP(B84,[1]Sheet1!$B$5:$C$34,2,0)</f>
        <v>500</v>
      </c>
      <c r="F84" s="19">
        <v>150</v>
      </c>
      <c r="G84" s="20">
        <v>470</v>
      </c>
      <c r="H84" s="20">
        <f t="shared" si="20"/>
        <v>700</v>
      </c>
      <c r="I84" s="20">
        <v>470</v>
      </c>
      <c r="J84" s="20">
        <v>150</v>
      </c>
      <c r="K84" s="20">
        <v>80</v>
      </c>
      <c r="L84" s="20">
        <f t="shared" ref="L84:L87" si="23">H84*400/1000</f>
        <v>280</v>
      </c>
      <c r="M84" s="22">
        <v>670</v>
      </c>
      <c r="N84" s="20">
        <f t="shared" si="21"/>
        <v>110.55</v>
      </c>
    </row>
    <row r="85" s="1" customFormat="1" ht="17" customHeight="1" spans="1:14">
      <c r="A85" s="16">
        <v>79</v>
      </c>
      <c r="B85" s="21" t="s">
        <v>94</v>
      </c>
      <c r="C85" s="18">
        <f t="shared" si="19"/>
        <v>650</v>
      </c>
      <c r="D85" s="19">
        <v>200</v>
      </c>
      <c r="E85" s="19">
        <f>VLOOKUP(B85,[1]Sheet1!$B$5:$C$34,2,0)</f>
        <v>400</v>
      </c>
      <c r="F85" s="19">
        <v>50</v>
      </c>
      <c r="G85" s="20">
        <v>245</v>
      </c>
      <c r="H85" s="20">
        <f t="shared" si="20"/>
        <v>370</v>
      </c>
      <c r="I85" s="20">
        <v>250</v>
      </c>
      <c r="J85" s="20">
        <v>80</v>
      </c>
      <c r="K85" s="20">
        <v>40</v>
      </c>
      <c r="L85" s="20">
        <f t="shared" si="23"/>
        <v>148</v>
      </c>
      <c r="M85" s="22">
        <v>490</v>
      </c>
      <c r="N85" s="20">
        <f t="shared" si="21"/>
        <v>80.85</v>
      </c>
    </row>
    <row r="86" s="1" customFormat="1" ht="17" customHeight="1" spans="1:14">
      <c r="A86" s="16">
        <v>80</v>
      </c>
      <c r="B86" s="21" t="s">
        <v>95</v>
      </c>
      <c r="C86" s="18">
        <f t="shared" si="19"/>
        <v>100</v>
      </c>
      <c r="D86" s="19">
        <v>0</v>
      </c>
      <c r="E86" s="19">
        <v>100</v>
      </c>
      <c r="F86" s="19">
        <v>0</v>
      </c>
      <c r="G86" s="20">
        <v>37.5</v>
      </c>
      <c r="H86" s="20">
        <f t="shared" si="20"/>
        <v>10</v>
      </c>
      <c r="I86" s="20">
        <v>0</v>
      </c>
      <c r="J86" s="20">
        <v>0</v>
      </c>
      <c r="K86" s="20">
        <v>10</v>
      </c>
      <c r="L86" s="20">
        <f t="shared" si="23"/>
        <v>4</v>
      </c>
      <c r="M86" s="22">
        <v>250</v>
      </c>
      <c r="N86" s="20">
        <f t="shared" si="21"/>
        <v>41.25</v>
      </c>
    </row>
    <row r="87" s="1" customFormat="1" ht="17" customHeight="1" spans="1:14">
      <c r="A87" s="16">
        <v>81</v>
      </c>
      <c r="B87" s="21" t="s">
        <v>96</v>
      </c>
      <c r="C87" s="18">
        <f t="shared" si="19"/>
        <v>1650</v>
      </c>
      <c r="D87" s="19">
        <v>900</v>
      </c>
      <c r="E87" s="19">
        <f>VLOOKUP(B87,[1]Sheet1!$B$5:$C$34,2,0)</f>
        <v>500</v>
      </c>
      <c r="F87" s="19">
        <v>250</v>
      </c>
      <c r="G87" s="20">
        <v>620</v>
      </c>
      <c r="H87" s="20">
        <f t="shared" si="20"/>
        <v>930</v>
      </c>
      <c r="I87" s="20">
        <v>630</v>
      </c>
      <c r="J87" s="20">
        <v>200</v>
      </c>
      <c r="K87" s="20">
        <v>100</v>
      </c>
      <c r="L87" s="20">
        <f t="shared" si="23"/>
        <v>372</v>
      </c>
      <c r="M87" s="22">
        <v>1290</v>
      </c>
      <c r="N87" s="20">
        <f t="shared" si="21"/>
        <v>212.85</v>
      </c>
    </row>
    <row r="88" s="1" customFormat="1" ht="17" customHeight="1" spans="1:14">
      <c r="A88" s="16">
        <v>82</v>
      </c>
      <c r="B88" s="21" t="s">
        <v>97</v>
      </c>
      <c r="C88" s="18">
        <f t="shared" si="19"/>
        <v>940</v>
      </c>
      <c r="D88" s="19">
        <v>500</v>
      </c>
      <c r="E88" s="19">
        <v>290</v>
      </c>
      <c r="F88" s="19">
        <v>150</v>
      </c>
      <c r="G88" s="22">
        <v>282</v>
      </c>
      <c r="H88" s="20">
        <f t="shared" si="20"/>
        <v>530</v>
      </c>
      <c r="I88" s="20">
        <v>360</v>
      </c>
      <c r="J88" s="20">
        <v>110</v>
      </c>
      <c r="K88" s="20">
        <v>60</v>
      </c>
      <c r="L88" s="22">
        <f>H88*300/1000</f>
        <v>159</v>
      </c>
      <c r="M88" s="22">
        <v>500</v>
      </c>
      <c r="N88" s="22">
        <f>M88*135/1000</f>
        <v>67.5</v>
      </c>
    </row>
    <row r="89" s="1" customFormat="1" ht="17" customHeight="1" spans="1:14">
      <c r="A89" s="16">
        <v>83</v>
      </c>
      <c r="B89" s="21" t="s">
        <v>98</v>
      </c>
      <c r="C89" s="18">
        <f t="shared" si="19"/>
        <v>1500</v>
      </c>
      <c r="D89" s="19">
        <v>1100</v>
      </c>
      <c r="E89" s="19">
        <v>150</v>
      </c>
      <c r="F89" s="19">
        <v>250</v>
      </c>
      <c r="G89" s="22">
        <v>375</v>
      </c>
      <c r="H89" s="20">
        <f t="shared" si="20"/>
        <v>840</v>
      </c>
      <c r="I89" s="20">
        <v>570</v>
      </c>
      <c r="J89" s="20">
        <v>180</v>
      </c>
      <c r="K89" s="20">
        <v>90</v>
      </c>
      <c r="L89" s="22">
        <f t="shared" ref="L89:L94" si="24">H89*200/1000</f>
        <v>168</v>
      </c>
      <c r="M89" s="22">
        <v>1010</v>
      </c>
      <c r="N89" s="22">
        <f>M89*100/1000</f>
        <v>101</v>
      </c>
    </row>
    <row r="90" s="1" customFormat="1" ht="17" customHeight="1" spans="1:14">
      <c r="A90" s="16">
        <v>84</v>
      </c>
      <c r="B90" s="17" t="s">
        <v>99</v>
      </c>
      <c r="C90" s="18">
        <f t="shared" si="19"/>
        <v>450</v>
      </c>
      <c r="D90" s="19">
        <v>150</v>
      </c>
      <c r="E90" s="19">
        <f>VLOOKUP(B90,[1]Sheet1!$B$5:$C$34,2,0)</f>
        <v>250</v>
      </c>
      <c r="F90" s="19">
        <v>50</v>
      </c>
      <c r="G90" s="20">
        <v>168.75</v>
      </c>
      <c r="H90" s="20">
        <f t="shared" si="20"/>
        <v>250</v>
      </c>
      <c r="I90" s="20">
        <v>170</v>
      </c>
      <c r="J90" s="20">
        <v>50</v>
      </c>
      <c r="K90" s="20">
        <v>30</v>
      </c>
      <c r="L90" s="20">
        <f>H90*400/1000</f>
        <v>100</v>
      </c>
      <c r="M90" s="22">
        <v>240</v>
      </c>
      <c r="N90" s="20">
        <f>M90*165/1000</f>
        <v>39.6</v>
      </c>
    </row>
    <row r="91" s="1" customFormat="1" ht="17" customHeight="1" spans="1:14">
      <c r="A91" s="16">
        <v>85</v>
      </c>
      <c r="B91" s="21" t="s">
        <v>100</v>
      </c>
      <c r="C91" s="18">
        <f t="shared" si="19"/>
        <v>1050</v>
      </c>
      <c r="D91" s="19">
        <v>650</v>
      </c>
      <c r="E91" s="19">
        <f>VLOOKUP(B91,[1]Sheet1!$B$5:$C$34,2,0)</f>
        <v>200</v>
      </c>
      <c r="F91" s="19">
        <v>200</v>
      </c>
      <c r="G91" s="22">
        <v>315</v>
      </c>
      <c r="H91" s="20">
        <f t="shared" si="20"/>
        <v>590</v>
      </c>
      <c r="I91" s="20">
        <v>400</v>
      </c>
      <c r="J91" s="20">
        <v>130</v>
      </c>
      <c r="K91" s="20">
        <v>60</v>
      </c>
      <c r="L91" s="22">
        <v>175</v>
      </c>
      <c r="M91" s="22">
        <v>570</v>
      </c>
      <c r="N91" s="22">
        <f>M91*135/1000</f>
        <v>76.95</v>
      </c>
    </row>
    <row r="92" s="1" customFormat="1" ht="17" customHeight="1" spans="1:14">
      <c r="A92" s="16">
        <v>86</v>
      </c>
      <c r="B92" s="21" t="s">
        <v>101</v>
      </c>
      <c r="C92" s="18">
        <f t="shared" si="19"/>
        <v>2400</v>
      </c>
      <c r="D92" s="19">
        <v>1500</v>
      </c>
      <c r="E92" s="19">
        <f>VLOOKUP(B92,[1]Sheet1!$B$5:$C$34,2,0)</f>
        <v>450</v>
      </c>
      <c r="F92" s="19">
        <v>450</v>
      </c>
      <c r="G92" s="22">
        <v>600</v>
      </c>
      <c r="H92" s="20">
        <f t="shared" si="20"/>
        <v>1340</v>
      </c>
      <c r="I92" s="20">
        <v>910</v>
      </c>
      <c r="J92" s="20">
        <v>290</v>
      </c>
      <c r="K92" s="20">
        <v>140</v>
      </c>
      <c r="L92" s="22">
        <f t="shared" si="24"/>
        <v>268</v>
      </c>
      <c r="M92" s="22">
        <v>1290</v>
      </c>
      <c r="N92" s="22">
        <v>130</v>
      </c>
    </row>
    <row r="93" s="1" customFormat="1" ht="17" customHeight="1" spans="1:14">
      <c r="A93" s="16">
        <v>87</v>
      </c>
      <c r="B93" s="21" t="s">
        <v>102</v>
      </c>
      <c r="C93" s="18">
        <f t="shared" si="19"/>
        <v>1600</v>
      </c>
      <c r="D93" s="19">
        <v>900</v>
      </c>
      <c r="E93" s="19">
        <f>VLOOKUP(B93,[1]Sheet1!$B$5:$C$34,2,0)</f>
        <v>450</v>
      </c>
      <c r="F93" s="19">
        <v>250</v>
      </c>
      <c r="G93" s="22">
        <v>480</v>
      </c>
      <c r="H93" s="20">
        <f t="shared" si="20"/>
        <v>900</v>
      </c>
      <c r="I93" s="20">
        <v>610</v>
      </c>
      <c r="J93" s="20">
        <v>190</v>
      </c>
      <c r="K93" s="20">
        <v>100</v>
      </c>
      <c r="L93" s="22">
        <v>265</v>
      </c>
      <c r="M93" s="22">
        <v>1050</v>
      </c>
      <c r="N93" s="22">
        <v>130</v>
      </c>
    </row>
    <row r="94" s="1" customFormat="1" ht="17" customHeight="1" spans="1:14">
      <c r="A94" s="16">
        <v>88</v>
      </c>
      <c r="B94" s="21" t="s">
        <v>103</v>
      </c>
      <c r="C94" s="18">
        <f t="shared" si="19"/>
        <v>1400</v>
      </c>
      <c r="D94" s="19">
        <v>1000</v>
      </c>
      <c r="E94" s="19">
        <f>VLOOKUP(B94,[1]Sheet1!$B$5:$C$34,2,0)</f>
        <v>100</v>
      </c>
      <c r="F94" s="19">
        <v>300</v>
      </c>
      <c r="G94" s="22">
        <v>350</v>
      </c>
      <c r="H94" s="20">
        <f t="shared" si="20"/>
        <v>780</v>
      </c>
      <c r="I94" s="20">
        <v>530</v>
      </c>
      <c r="J94" s="20">
        <v>170</v>
      </c>
      <c r="K94" s="20">
        <v>80</v>
      </c>
      <c r="L94" s="22">
        <f t="shared" si="24"/>
        <v>156</v>
      </c>
      <c r="M94" s="22">
        <v>850</v>
      </c>
      <c r="N94" s="22">
        <v>87</v>
      </c>
    </row>
    <row r="95" s="1" customFormat="1" ht="17" customHeight="1" spans="1:14">
      <c r="A95" s="16">
        <v>89</v>
      </c>
      <c r="B95" s="21" t="s">
        <v>104</v>
      </c>
      <c r="C95" s="18">
        <f t="shared" si="19"/>
        <v>600</v>
      </c>
      <c r="D95" s="19">
        <v>200</v>
      </c>
      <c r="E95" s="19">
        <f>VLOOKUP(B95,[1]Sheet1!$B$5:$C$34,2,0)</f>
        <v>350</v>
      </c>
      <c r="F95" s="19">
        <v>50</v>
      </c>
      <c r="G95" s="20">
        <v>225</v>
      </c>
      <c r="H95" s="20">
        <f t="shared" si="20"/>
        <v>360</v>
      </c>
      <c r="I95" s="20">
        <v>230</v>
      </c>
      <c r="J95" s="20">
        <v>90</v>
      </c>
      <c r="K95" s="20">
        <v>40</v>
      </c>
      <c r="L95" s="20">
        <v>142</v>
      </c>
      <c r="M95" s="22">
        <v>480</v>
      </c>
      <c r="N95" s="20">
        <f>M95*165/1000</f>
        <v>79.2</v>
      </c>
    </row>
    <row r="96" s="1" customFormat="1" ht="17" customHeight="1" spans="1:14">
      <c r="A96" s="16">
        <v>90</v>
      </c>
      <c r="B96" s="21" t="s">
        <v>105</v>
      </c>
      <c r="C96" s="18">
        <f t="shared" si="19"/>
        <v>2390</v>
      </c>
      <c r="D96" s="19">
        <v>1590</v>
      </c>
      <c r="E96" s="19">
        <f>VLOOKUP(B96,[1]Sheet1!$B$5:$C$34,2,0)</f>
        <v>350</v>
      </c>
      <c r="F96" s="19">
        <v>450</v>
      </c>
      <c r="G96" s="22">
        <v>597.5</v>
      </c>
      <c r="H96" s="20">
        <f t="shared" si="20"/>
        <v>1340</v>
      </c>
      <c r="I96" s="20">
        <v>910</v>
      </c>
      <c r="J96" s="20">
        <v>290</v>
      </c>
      <c r="K96" s="20">
        <v>140</v>
      </c>
      <c r="L96" s="22">
        <f>H96*200/1000</f>
        <v>268</v>
      </c>
      <c r="M96" s="22">
        <v>1880</v>
      </c>
      <c r="N96" s="22">
        <v>205</v>
      </c>
    </row>
    <row r="97" s="1" customFormat="1" ht="51" customHeight="1" spans="2:2">
      <c r="B97" s="25"/>
    </row>
    <row r="98" s="1" customFormat="1" ht="20.1" customHeight="1"/>
    <row r="99" s="1" customFormat="1" ht="20.1" customHeight="1"/>
    <row r="100" s="1" customFormat="1" ht="20.1" customHeight="1"/>
    <row r="101" s="1" customFormat="1" ht="20.1" customHeight="1"/>
    <row r="102" s="1" customFormat="1" ht="20.1" customHeight="1"/>
    <row r="103" s="1" customFormat="1" ht="20.1" customHeight="1"/>
    <row r="104" s="1" customFormat="1" ht="20.1" customHeight="1"/>
    <row r="105" s="1" customFormat="1" ht="20.1" customHeight="1"/>
    <row r="106" s="1" customFormat="1" ht="20.1" customHeight="1"/>
    <row r="107" s="1" customFormat="1" ht="20.1" customHeight="1"/>
    <row r="108" s="1" customFormat="1" ht="20.1" customHeight="1"/>
    <row r="109" s="1" customFormat="1" ht="20.1" customHeight="1"/>
    <row r="110" s="1" customFormat="1" ht="20.1" customHeight="1"/>
    <row r="111" s="1" customFormat="1" ht="20.1" customHeight="1"/>
    <row r="112" s="1" customFormat="1" ht="20.1" customHeight="1"/>
    <row r="113" s="1" customFormat="1" ht="20.1" customHeight="1"/>
    <row r="114" s="1" customFormat="1" ht="20.1" customHeight="1"/>
    <row r="115" s="1" customFormat="1" ht="20.1" customHeight="1"/>
    <row r="116" s="1" customFormat="1" ht="10.5"/>
    <row r="117" s="1" customFormat="1" ht="10.5"/>
    <row r="118" s="1" customFormat="1" ht="10.5"/>
    <row r="119" s="1" customFormat="1" ht="10.5"/>
    <row r="120" s="1" customFormat="1" ht="10.5"/>
    <row r="121" s="1" customFormat="1" ht="10.5"/>
    <row r="122" s="1" customFormat="1" ht="10.5"/>
    <row r="123" s="1" customFormat="1" ht="10.5"/>
    <row r="124" s="1" customFormat="1" ht="10.5"/>
    <row r="125" s="1" customFormat="1" ht="10.5"/>
    <row r="126" s="1" customFormat="1" ht="10.5"/>
    <row r="127" s="1" customFormat="1" ht="10.5"/>
    <row r="128" s="1" customFormat="1" ht="10.5"/>
    <row r="129" s="1" customFormat="1" ht="10.5"/>
    <row r="130" s="1" customFormat="1" ht="10.5"/>
    <row r="131" s="1" customFormat="1" ht="10.5"/>
    <row r="132" s="1" customFormat="1" ht="10.5"/>
    <row r="133" s="1" customFormat="1" ht="10.5"/>
    <row r="134" s="1" customFormat="1" ht="10.5"/>
    <row r="135" s="1" customFormat="1" ht="10.5"/>
    <row r="136" s="1" customFormat="1" ht="10.5"/>
    <row r="137" s="1" customFormat="1" ht="10.5"/>
    <row r="138" s="1" customFormat="1" ht="10.5"/>
    <row r="139" s="1" customFormat="1" ht="10.5"/>
    <row r="140" s="1" customFormat="1" ht="10.5"/>
    <row r="141" s="1" customFormat="1" ht="10.5"/>
    <row r="142" s="1" customFormat="1" ht="10.5"/>
    <row r="143" s="1" customFormat="1" ht="10.5"/>
    <row r="144" s="1" customFormat="1" ht="10.5"/>
    <row r="145" s="1" customFormat="1" ht="10.5"/>
    <row r="146" s="1" customFormat="1" ht="10.5"/>
    <row r="147" s="1" customFormat="1" ht="10.5"/>
    <row r="148" s="1" customFormat="1" ht="10.5"/>
    <row r="149" s="1" customFormat="1" ht="10.5"/>
    <row r="150" s="1" customFormat="1" ht="10.5"/>
    <row r="151" s="1" customFormat="1" ht="10.5"/>
    <row r="152" s="1" customFormat="1" ht="10.5"/>
    <row r="153" s="1" customFormat="1" ht="10.5"/>
    <row r="154" s="1" customFormat="1" ht="10.5"/>
    <row r="155" s="1" customFormat="1" ht="10.5"/>
    <row r="156" s="1" customFormat="1" ht="10.5"/>
    <row r="157" s="1" customFormat="1" ht="10.5"/>
    <row r="158" s="1" customFormat="1" ht="10.5"/>
    <row r="159" s="1" customFormat="1" ht="10.5"/>
    <row r="160" s="1" customFormat="1" ht="10.5"/>
    <row r="161" s="1" customFormat="1" ht="10.5"/>
    <row r="162" s="1" customFormat="1" ht="10.5"/>
    <row r="163" s="1" customFormat="1" ht="10.5"/>
    <row r="164" s="1" customFormat="1" ht="10.5"/>
    <row r="165" s="1" customFormat="1" ht="10.5"/>
    <row r="166" s="1" customFormat="1" ht="10.5"/>
    <row r="167" s="1" customFormat="1" ht="10.5"/>
    <row r="168" s="1" customFormat="1" ht="10.5"/>
    <row r="169" s="1" customFormat="1" ht="10.5"/>
    <row r="170" s="1" customFormat="1" ht="10.5"/>
    <row r="171" s="1" customFormat="1" ht="10.5"/>
    <row r="172" s="1" customFormat="1" ht="10.5"/>
    <row r="173" s="1" customFormat="1" ht="10.5"/>
    <row r="174" s="1" customFormat="1" ht="10.5"/>
    <row r="175" s="1" customFormat="1" ht="10.5"/>
    <row r="176" s="1" customFormat="1" ht="10.5"/>
    <row r="177" s="1" customFormat="1" ht="10.5"/>
    <row r="178" s="1" customFormat="1" ht="10.5"/>
    <row r="179" s="1" customFormat="1" ht="10.5"/>
    <row r="180" s="1" customFormat="1" ht="10.5"/>
    <row r="181" s="1" customFormat="1" ht="10.5"/>
    <row r="182" s="1" customFormat="1" ht="10.5"/>
    <row r="183" s="1" customFormat="1" ht="10.5"/>
    <row r="184" s="1" customFormat="1" ht="10.5"/>
    <row r="185" s="1" customFormat="1" ht="10.5"/>
    <row r="186" s="1" customFormat="1" ht="10.5"/>
    <row r="187" s="1" customFormat="1" ht="10.5"/>
    <row r="188" s="1" customFormat="1" ht="10.5"/>
    <row r="189" s="1" customFormat="1" ht="10.5"/>
    <row r="190" s="1" customFormat="1" ht="10.5"/>
    <row r="191" s="1" customFormat="1" ht="10.5"/>
    <row r="192" s="1" customFormat="1" ht="10.5"/>
    <row r="193" s="1" customFormat="1" ht="10.5"/>
    <row r="194" s="1" customFormat="1" ht="10.5"/>
    <row r="195" s="1" customFormat="1" ht="10.5"/>
    <row r="196" s="1" customFormat="1" ht="10.5"/>
    <row r="197" s="1" customFormat="1" ht="10.5"/>
    <row r="198" s="1" customFormat="1" ht="10.5"/>
    <row r="199" s="1" customFormat="1" ht="10.5"/>
    <row r="200" s="1" customFormat="1" ht="10.5"/>
    <row r="201" s="1" customFormat="1" ht="10.5"/>
    <row r="202" s="1" customFormat="1" ht="10.5"/>
    <row r="203" s="1" customFormat="1" ht="10.5"/>
    <row r="204" s="1" customFormat="1" ht="10.5"/>
    <row r="205" s="1" customFormat="1" ht="10.5"/>
    <row r="206" s="1" customFormat="1" ht="10.5"/>
    <row r="207" s="1" customFormat="1" ht="10.5"/>
    <row r="208" s="1" customFormat="1" ht="10.5"/>
    <row r="209" s="1" customFormat="1" ht="10.5"/>
    <row r="210" s="1" customFormat="1" ht="10.5"/>
    <row r="211" s="1" customFormat="1" ht="10.5"/>
    <row r="212" s="1" customFormat="1" ht="10.5"/>
    <row r="213" s="1" customFormat="1" ht="10.5"/>
    <row r="214" s="1" customFormat="1" ht="10.5"/>
    <row r="215" s="1" customFormat="1" ht="10.5"/>
    <row r="216" s="1" customFormat="1" ht="10.5"/>
    <row r="217" s="1" customFormat="1" ht="10.5"/>
    <row r="218" s="1" customFormat="1" ht="10.5"/>
    <row r="219" s="1" customFormat="1" ht="10.5"/>
    <row r="220" s="1" customFormat="1" ht="10.5"/>
    <row r="221" s="1" customFormat="1" ht="10.5"/>
    <row r="222" s="1" customFormat="1" ht="10.5"/>
    <row r="223" s="1" customFormat="1" ht="10.5"/>
    <row r="224" s="1" customFormat="1" ht="10.5"/>
    <row r="225" s="1" customFormat="1" ht="10.5"/>
    <row r="226" s="1" customFormat="1" ht="10.5"/>
    <row r="227" s="1" customFormat="1" ht="10.5"/>
    <row r="228" s="1" customFormat="1" ht="10.5"/>
    <row r="229" s="1" customFormat="1" ht="10.5"/>
    <row r="230" s="1" customFormat="1" ht="10.5"/>
    <row r="231" s="1" customFormat="1" ht="10.5"/>
    <row r="232" s="1" customFormat="1" ht="10.5"/>
    <row r="233" s="1" customFormat="1" ht="10.5"/>
    <row r="234" s="1" customFormat="1" ht="10.5"/>
    <row r="235" s="1" customFormat="1" ht="10.5"/>
    <row r="236" s="1" customFormat="1" ht="10.5"/>
    <row r="237" s="1" customFormat="1" ht="10.5"/>
    <row r="238" s="1" customFormat="1" ht="10.5"/>
    <row r="239" s="1" customFormat="1" ht="10.5"/>
    <row r="240" s="1" customFormat="1" ht="10.5"/>
    <row r="241" s="1" customFormat="1" ht="10.5"/>
    <row r="242" s="1" customFormat="1" ht="10.5"/>
    <row r="243" s="1" customFormat="1" ht="10.5"/>
    <row r="244" s="1" customFormat="1" ht="10.5"/>
    <row r="245" s="1" customFormat="1" ht="10.5"/>
    <row r="246" s="1" customFormat="1" ht="10.5"/>
    <row r="247" s="1" customFormat="1" ht="10.5"/>
    <row r="248" s="1" customFormat="1" ht="10.5"/>
    <row r="249" s="1" customFormat="1" ht="10.5"/>
    <row r="250" s="1" customFormat="1" ht="10.5"/>
    <row r="251" s="1" customFormat="1" ht="10.5"/>
    <row r="252" s="1" customFormat="1" ht="10.5"/>
    <row r="253" s="1" customFormat="1" ht="10.5"/>
    <row r="254" s="1" customFormat="1" ht="10.5"/>
    <row r="255" s="1" customFormat="1" ht="10.5"/>
    <row r="256" s="1" customFormat="1" ht="10.5"/>
    <row r="257" s="1" customFormat="1" ht="10.5"/>
    <row r="258" s="1" customFormat="1" ht="10.5"/>
    <row r="259" s="1" customFormat="1" ht="10.5"/>
    <row r="260" s="1" customFormat="1" ht="10.5"/>
    <row r="261" s="1" customFormat="1" ht="10.5"/>
    <row r="262" s="1" customFormat="1" ht="10.5"/>
  </sheetData>
  <autoFilter ref="A6:HV96">
    <extLst/>
  </autoFilter>
  <mergeCells count="13">
    <mergeCell ref="A1:N1"/>
    <mergeCell ref="K2:M2"/>
    <mergeCell ref="C3:G3"/>
    <mergeCell ref="H3:L3"/>
    <mergeCell ref="M3:N3"/>
    <mergeCell ref="C4:F4"/>
    <mergeCell ref="H4:K4"/>
    <mergeCell ref="A3:A6"/>
    <mergeCell ref="B3:B5"/>
    <mergeCell ref="G4:G5"/>
    <mergeCell ref="L4:L5"/>
    <mergeCell ref="M4:M5"/>
    <mergeCell ref="N4:N5"/>
  </mergeCells>
  <pageMargins left="0.511805555555556" right="0.511805555555556" top="0.629861111111111" bottom="0.62986111111111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灯火穿透了黑夜</cp:lastModifiedBy>
  <dcterms:created xsi:type="dcterms:W3CDTF">2020-05-21T02:54:00Z</dcterms:created>
  <dcterms:modified xsi:type="dcterms:W3CDTF">2020-05-22T01:04:24Z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